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428" windowWidth="14808" windowHeight="6696" activeTab="4"/>
  </bookViews>
  <sheets>
    <sheet name="титул" sheetId="9" r:id="rId1"/>
    <sheet name="ф 1" sheetId="7" r:id="rId2"/>
    <sheet name="ф2" sheetId="2" r:id="rId3"/>
    <sheet name="ф 4" sheetId="3" r:id="rId4"/>
    <sheet name="ф3" sheetId="4" r:id="rId5"/>
    <sheet name="ф5" sheetId="5" r:id="rId6"/>
    <sheet name="ф6" sheetId="10" r:id="rId7"/>
    <sheet name="ф7" sheetId="11" r:id="rId8"/>
  </sheets>
  <externalReferences>
    <externalReference r:id="rId9"/>
  </externalReferences>
  <definedNames>
    <definedName name="_xlnm._FilterDatabase" localSheetId="1" hidden="1">'ф 1'!$A$7:$Q$99</definedName>
    <definedName name="_xlnm.Print_Titles" localSheetId="1">'ф 1'!$6:$7</definedName>
    <definedName name="_xlnm.Print_Area" localSheetId="1">'ф 1'!$A$1:$Q$99</definedName>
    <definedName name="_xlnm.Print_Area" localSheetId="3">'ф 4'!$A$1:$K$7</definedName>
    <definedName name="_xlnm.Print_Area" localSheetId="2">ф2!$A$1:$G$64</definedName>
    <definedName name="_xlnm.Print_Area" localSheetId="4">ф3!$A$1:$K$122</definedName>
    <definedName name="_xlnm.Print_Area" localSheetId="5">ф5!$A$1:$K$57</definedName>
    <definedName name="_xlnm.Print_Area" localSheetId="6">ф6!$A$1:$E$8</definedName>
    <definedName name="_xlnm.Print_Area" localSheetId="7">ф7!$A$1:$J$15</definedName>
  </definedNames>
  <calcPr calcId="124519"/>
</workbook>
</file>

<file path=xl/calcChain.xml><?xml version="1.0" encoding="utf-8"?>
<calcChain xmlns="http://schemas.openxmlformats.org/spreadsheetml/2006/main">
  <c r="O45" i="7"/>
  <c r="O26"/>
  <c r="N28" l="1"/>
  <c r="I40" i="5" l="1"/>
  <c r="J25"/>
  <c r="I25"/>
  <c r="I31"/>
  <c r="I27"/>
  <c r="I26"/>
  <c r="J12"/>
  <c r="I48"/>
  <c r="I45"/>
  <c r="J48" l="1"/>
  <c r="H51"/>
  <c r="J33"/>
  <c r="H50"/>
  <c r="I39" l="1"/>
  <c r="I38"/>
  <c r="I37"/>
  <c r="G34"/>
  <c r="G29"/>
  <c r="P99" i="7" l="1"/>
  <c r="P98"/>
  <c r="P19"/>
  <c r="P13"/>
  <c r="P14"/>
  <c r="P16"/>
  <c r="P17"/>
  <c r="P18"/>
  <c r="P20"/>
  <c r="P21"/>
  <c r="P22"/>
  <c r="P23"/>
  <c r="P24"/>
  <c r="P25"/>
  <c r="P33"/>
  <c r="P34"/>
  <c r="P35"/>
  <c r="P36"/>
  <c r="P37"/>
  <c r="P39"/>
  <c r="P40"/>
  <c r="P41"/>
  <c r="P42"/>
  <c r="P43"/>
  <c r="P46"/>
  <c r="P47"/>
  <c r="P48"/>
  <c r="P49"/>
  <c r="P50"/>
  <c r="P51"/>
  <c r="P52"/>
  <c r="P53"/>
  <c r="P54"/>
  <c r="P56"/>
  <c r="P57"/>
  <c r="P58"/>
  <c r="P59"/>
  <c r="P60"/>
  <c r="P61"/>
  <c r="P62"/>
  <c r="P63"/>
  <c r="P64"/>
  <c r="P65"/>
  <c r="P66"/>
  <c r="P67"/>
  <c r="P70"/>
  <c r="P71"/>
  <c r="P77"/>
  <c r="P78"/>
  <c r="P79"/>
  <c r="P80"/>
  <c r="P81"/>
  <c r="P82"/>
  <c r="P83"/>
  <c r="P84"/>
  <c r="P85"/>
  <c r="P86"/>
  <c r="P87"/>
  <c r="P89"/>
  <c r="P90"/>
  <c r="P94"/>
  <c r="P96"/>
  <c r="P97"/>
  <c r="Q46"/>
  <c r="Q49"/>
  <c r="Q50"/>
  <c r="Q51"/>
  <c r="Q52"/>
  <c r="Q53"/>
  <c r="Q54"/>
  <c r="Q55"/>
  <c r="Q56"/>
  <c r="Q64"/>
  <c r="Q68"/>
  <c r="Q69"/>
  <c r="Q70"/>
  <c r="Q71"/>
  <c r="Q72"/>
  <c r="Q73"/>
  <c r="Q74"/>
  <c r="Q75"/>
  <c r="Q77"/>
  <c r="Q79"/>
  <c r="Q80"/>
  <c r="Q89"/>
  <c r="Q91"/>
  <c r="Q92"/>
  <c r="Q94"/>
  <c r="Q95"/>
  <c r="Q96"/>
  <c r="Q97"/>
  <c r="Q88"/>
  <c r="Q87"/>
  <c r="Q84"/>
  <c r="Q83"/>
  <c r="Q39"/>
  <c r="Q38"/>
  <c r="Q36"/>
  <c r="Q33"/>
  <c r="Q32"/>
  <c r="Q31"/>
  <c r="Q30"/>
  <c r="Q29"/>
  <c r="Q25"/>
  <c r="Q24"/>
  <c r="Q23"/>
  <c r="Q22"/>
  <c r="Q21"/>
  <c r="Q20"/>
  <c r="Q18"/>
  <c r="Q17"/>
  <c r="Q16"/>
  <c r="Q15"/>
  <c r="Q14"/>
  <c r="N26" l="1"/>
  <c r="N27"/>
  <c r="N12"/>
  <c r="E36" i="2"/>
  <c r="E12" s="1"/>
  <c r="E10" s="1"/>
  <c r="E9" s="1"/>
  <c r="O93" i="7"/>
  <c r="O76"/>
  <c r="O28"/>
  <c r="O12"/>
  <c r="F28" i="2"/>
  <c r="F29"/>
  <c r="F36"/>
  <c r="F37"/>
  <c r="F44"/>
  <c r="F45"/>
  <c r="F52"/>
  <c r="F53"/>
  <c r="O10" i="7" l="1"/>
  <c r="F60" i="2"/>
  <c r="F12" s="1"/>
  <c r="Q12" i="7"/>
  <c r="O44"/>
  <c r="O27"/>
  <c r="Q26"/>
  <c r="E34" i="2"/>
  <c r="E33" s="1"/>
  <c r="M27" i="7"/>
  <c r="N93"/>
  <c r="Q93" s="1"/>
  <c r="M93"/>
  <c r="P93" s="1"/>
  <c r="O9" l="1"/>
  <c r="P27"/>
  <c r="Q27"/>
  <c r="N76"/>
  <c r="M76"/>
  <c r="P76" s="1"/>
  <c r="N45"/>
  <c r="M45"/>
  <c r="N10"/>
  <c r="M28"/>
  <c r="M12"/>
  <c r="P12" s="1"/>
  <c r="M44" l="1"/>
  <c r="P44" s="1"/>
  <c r="P45"/>
  <c r="M10"/>
  <c r="P10" s="1"/>
  <c r="P28"/>
  <c r="O8"/>
  <c r="Q76"/>
  <c r="Q45"/>
  <c r="N9"/>
  <c r="N44"/>
  <c r="M26"/>
  <c r="P26" s="1"/>
  <c r="M9" l="1"/>
  <c r="Q44"/>
  <c r="N8"/>
  <c r="Q9"/>
  <c r="M8" l="1"/>
  <c r="P8" s="1"/>
  <c r="P9"/>
  <c r="Q8"/>
  <c r="I55" i="5" l="1"/>
  <c r="J54"/>
  <c r="I54"/>
  <c r="J46"/>
  <c r="J45"/>
  <c r="J16"/>
  <c r="J15"/>
  <c r="J14"/>
  <c r="J13"/>
  <c r="I20" l="1"/>
  <c r="I46" l="1"/>
  <c r="J53" l="1"/>
  <c r="I53"/>
  <c r="J51"/>
  <c r="I51"/>
  <c r="J50"/>
  <c r="I50"/>
  <c r="J36"/>
  <c r="I36"/>
  <c r="J35"/>
  <c r="I35"/>
  <c r="J34"/>
  <c r="I34"/>
  <c r="I33"/>
  <c r="J32"/>
  <c r="I32"/>
  <c r="J31"/>
  <c r="J30"/>
  <c r="I30"/>
  <c r="J29"/>
  <c r="I29"/>
  <c r="J28"/>
  <c r="I28"/>
  <c r="J27"/>
  <c r="J26"/>
  <c r="J21"/>
  <c r="I21"/>
  <c r="J20"/>
  <c r="I16"/>
  <c r="I15"/>
  <c r="I14"/>
  <c r="I13"/>
  <c r="I12"/>
  <c r="G28" i="2" l="1"/>
  <c r="E25"/>
  <c r="F50"/>
  <c r="F49" s="1"/>
  <c r="F42"/>
  <c r="F41" s="1"/>
  <c r="G44"/>
  <c r="G45"/>
  <c r="E14"/>
  <c r="F18"/>
  <c r="F17" s="1"/>
  <c r="G60"/>
  <c r="F58"/>
  <c r="F57" s="1"/>
  <c r="E58"/>
  <c r="E57" s="1"/>
  <c r="C49"/>
  <c r="F16"/>
  <c r="E16"/>
  <c r="F14"/>
  <c r="E42"/>
  <c r="E18"/>
  <c r="E17" s="1"/>
  <c r="G52"/>
  <c r="F34" l="1"/>
  <c r="F33" s="1"/>
  <c r="G53"/>
  <c r="E50"/>
  <c r="E49" s="1"/>
  <c r="G49" s="1"/>
  <c r="G36"/>
  <c r="G37"/>
  <c r="G12"/>
  <c r="F25"/>
  <c r="G25" s="1"/>
  <c r="F26"/>
  <c r="F13"/>
  <c r="E26"/>
  <c r="G29"/>
  <c r="E13"/>
  <c r="G57"/>
  <c r="G58"/>
  <c r="G42"/>
  <c r="E41"/>
  <c r="G41" s="1"/>
  <c r="G33" l="1"/>
  <c r="G34"/>
  <c r="G26"/>
  <c r="G50"/>
  <c r="G13"/>
  <c r="F10"/>
  <c r="F9" s="1"/>
  <c r="G9" l="1"/>
  <c r="G10"/>
</calcChain>
</file>

<file path=xl/comments1.xml><?xml version="1.0" encoding="utf-8"?>
<comments xmlns="http://schemas.openxmlformats.org/spreadsheetml/2006/main">
  <authors>
    <author>Автор</author>
  </authors>
  <commentList>
    <comment ref="I51" authorId="0">
      <text>
        <r>
          <rPr>
            <b/>
            <sz val="9"/>
            <color indexed="81"/>
            <rFont val="Tahoma"/>
            <family val="2"/>
            <charset val="204"/>
          </rPr>
          <t>Автор:</t>
        </r>
        <r>
          <rPr>
            <sz val="9"/>
            <color indexed="81"/>
            <rFont val="Tahoma"/>
            <family val="2"/>
            <charset val="204"/>
          </rPr>
          <t xml:space="preserve">
убрать ведение реестра……, входит в 4 подмероприятие</t>
        </r>
      </text>
    </comment>
    <comment ref="J52" authorId="0">
      <text>
        <r>
          <rPr>
            <b/>
            <sz val="9"/>
            <color indexed="81"/>
            <rFont val="Tahoma"/>
            <family val="2"/>
            <charset val="204"/>
          </rPr>
          <t>Автор:</t>
        </r>
        <r>
          <rPr>
            <sz val="9"/>
            <color indexed="81"/>
            <rFont val="Tahoma"/>
            <family val="2"/>
            <charset val="204"/>
          </rPr>
          <t xml:space="preserve">
номер выписки от 12.01.2024 - 10145 </t>
        </r>
      </text>
    </comment>
  </commentList>
</comments>
</file>

<file path=xl/comments2.xml><?xml version="1.0" encoding="utf-8"?>
<comments xmlns="http://schemas.openxmlformats.org/spreadsheetml/2006/main">
  <authors>
    <author>Автор</author>
  </authors>
  <commentList>
    <comment ref="H21" authorId="0">
      <text>
        <r>
          <rPr>
            <b/>
            <sz val="9"/>
            <color indexed="81"/>
            <rFont val="Tahoma"/>
            <family val="2"/>
            <charset val="204"/>
          </rPr>
          <t>Автор:</t>
        </r>
        <r>
          <rPr>
            <sz val="9"/>
            <color indexed="81"/>
            <rFont val="Tahoma"/>
            <family val="2"/>
            <charset val="204"/>
          </rPr>
          <t xml:space="preserve">
Ком системы - 24;
Коммунсервис - 86;
ВСК -7;
ЖРП-0;
ДС -9;
Фонд -25</t>
        </r>
      </text>
    </comment>
    <comment ref="I48" authorId="0">
      <text>
        <r>
          <rPr>
            <b/>
            <sz val="9"/>
            <color indexed="81"/>
            <rFont val="Tahoma"/>
            <family val="2"/>
            <charset val="204"/>
          </rPr>
          <t>Автор:</t>
        </r>
        <r>
          <rPr>
            <sz val="9"/>
            <color indexed="81"/>
            <rFont val="Tahoma"/>
            <family val="2"/>
            <charset val="204"/>
          </rPr>
          <t xml:space="preserve">
показатель должен увел., поэтому факт/план
</t>
        </r>
      </text>
    </comment>
  </commentList>
</comments>
</file>

<file path=xl/sharedStrings.xml><?xml version="1.0" encoding="utf-8"?>
<sst xmlns="http://schemas.openxmlformats.org/spreadsheetml/2006/main" count="1815" uniqueCount="594">
  <si>
    <t>Код аналитической программной классификации</t>
  </si>
  <si>
    <t>Наименование муниципальной программы, подпрограммы, основного мероприятия, мероприятия</t>
  </si>
  <si>
    <t>Ответственный исполнитель, соисполнители</t>
  </si>
  <si>
    <t>Код бюджетной классификации</t>
  </si>
  <si>
    <t>Расходы бюджета муниципального образования, тыс. рублей</t>
  </si>
  <si>
    <t>МП</t>
  </si>
  <si>
    <t>Пп</t>
  </si>
  <si>
    <t>ОМ</t>
  </si>
  <si>
    <t>М</t>
  </si>
  <si>
    <t>И</t>
  </si>
  <si>
    <t>ГРБС</t>
  </si>
  <si>
    <t>Рз</t>
  </si>
  <si>
    <t>Пр</t>
  </si>
  <si>
    <t>ЦС</t>
  </si>
  <si>
    <t>ВР</t>
  </si>
  <si>
    <t>Всего</t>
  </si>
  <si>
    <t>Управление жилищно-коммунального хозяйства</t>
  </si>
  <si>
    <t>07</t>
  </si>
  <si>
    <t>1</t>
  </si>
  <si>
    <t>01</t>
  </si>
  <si>
    <t>04</t>
  </si>
  <si>
    <t>02</t>
  </si>
  <si>
    <t>2</t>
  </si>
  <si>
    <t>Содержание и развитие жилищного хозяйства</t>
  </si>
  <si>
    <t>06</t>
  </si>
  <si>
    <t>3</t>
  </si>
  <si>
    <t>Реализация мероприятий по строительству и приобретению жилья для переселения граждан из аварийного жилищного фонда</t>
  </si>
  <si>
    <t>935</t>
  </si>
  <si>
    <t>05</t>
  </si>
  <si>
    <t>244</t>
  </si>
  <si>
    <t>08</t>
  </si>
  <si>
    <t>Участие в разработке и реализации региональной программы капитального ремонта общего имущества в многоквартирных домах</t>
  </si>
  <si>
    <t>09</t>
  </si>
  <si>
    <t>12</t>
  </si>
  <si>
    <t>Осуществление муниципального жилищного контроля</t>
  </si>
  <si>
    <t>13</t>
  </si>
  <si>
    <t>Рассмотрение обращений и заявлений граждан, индивидуальных предпринимателей и юридических лиц по вопросам соблюдения требований жилищного законодательства</t>
  </si>
  <si>
    <t>Содержание и развитие коммунальной инфраструктуры</t>
  </si>
  <si>
    <t>03</t>
  </si>
  <si>
    <t>4</t>
  </si>
  <si>
    <t>Благоустройство и охрана окружающей среды</t>
  </si>
  <si>
    <t>Организация благоустройства и санитарного содержания, озеленения парков, скверов, санкционированного сбора твердых бытовых отходов, содержание дорог</t>
  </si>
  <si>
    <t>Организация содержания и благоустройства мест погребения (кладбищ)</t>
  </si>
  <si>
    <t>Организация наружного освещения</t>
  </si>
  <si>
    <t>Содержание сетей наружного освещения</t>
  </si>
  <si>
    <t>  Проведение городских мероприятий по санитарной очистке и благоустройству территории города.</t>
  </si>
  <si>
    <t>5</t>
  </si>
  <si>
    <t>Развитие транспортной системы (организация транспортного обслуживания населения, развитие дорожного хозяйства)</t>
  </si>
  <si>
    <t>Проектирование, капитальный ремонт, ремонт автомобильных дорог общего пользования муниципального значения и иных транспортных инженерных сооружений</t>
  </si>
  <si>
    <t>Проведение мероприятий по обеспечению безопасности дорожного движения в соответствии с действующим законодательством Российской Федерации</t>
  </si>
  <si>
    <t>6</t>
  </si>
  <si>
    <t>Создание условий для реализации муниципальной программы</t>
  </si>
  <si>
    <t>кассовое исполнение на конец отчетного периода</t>
  </si>
  <si>
    <t>кассовые расходы, %</t>
  </si>
  <si>
    <t>Наименование муниципальной программы, подпрограммы</t>
  </si>
  <si>
    <t>Источник финансирования</t>
  </si>
  <si>
    <t>в том числе:</t>
  </si>
  <si>
    <t>Оценка расходов согласно МП</t>
  </si>
  <si>
    <t>Фактические расходы на отчетную дату</t>
  </si>
  <si>
    <t>отношение фактических расходов  к оценке расходов, %</t>
  </si>
  <si>
    <t>Оценка расходов, тыс.руб.</t>
  </si>
  <si>
    <t>"Создание условий для реализации муниципальной программы"</t>
  </si>
  <si>
    <t>Наименование подпрограммы, основного мероприятия, мероприятия</t>
  </si>
  <si>
    <t>Срок выполнения плановый</t>
  </si>
  <si>
    <t>Срок выполнения фактический</t>
  </si>
  <si>
    <t>Ожидаемый непосредственный результат</t>
  </si>
  <si>
    <t>Достигнутый результат</t>
  </si>
  <si>
    <t>Проблемы, возникшие в ходе реализации мероприятия</t>
  </si>
  <si>
    <t>Реализация мероприятий в сфере теплоснабжения</t>
  </si>
  <si>
    <t>Реализация мероприятий в сфере водоснабжения</t>
  </si>
  <si>
    <t>7</t>
  </si>
  <si>
    <t>8</t>
  </si>
  <si>
    <t>9</t>
  </si>
  <si>
    <t>Реализация мероприятий в сфере электроснабжения</t>
  </si>
  <si>
    <t>Реализация мероприятий в сфере газоснабжения</t>
  </si>
  <si>
    <t>Безопасная эксплуатация объектов газоснабжения. Обеспечение бесперебойной подачи газа.</t>
  </si>
  <si>
    <t>Организация подготовки городского хозяйства к осенне-зимнему периоду</t>
  </si>
  <si>
    <t>Обеспечение безаварийной работы городского хозяйства в осенне-зимний период</t>
  </si>
  <si>
    <t>Включение объектов коммунальной инфраструктуры в перечень объектов капитального строительства Удмуртской Республики</t>
  </si>
  <si>
    <t xml:space="preserve">Выполнение функций заказчика по проектированию и строительству объектов коммунальной инфраструктуры </t>
  </si>
  <si>
    <t xml:space="preserve">Проектирование и (или) строительство объектов коммунальной инфраструктуры </t>
  </si>
  <si>
    <t>Формирование сети маршрутов регулярных перевозок автомобильным транспортом общего пользования на территории города Воткинск</t>
  </si>
  <si>
    <t>Согласование расписания движения автобусов по маршруту регулярных перевозок</t>
  </si>
  <si>
    <t>Согласованные расписания движения автобусов по маршрутам регулярных перевозок</t>
  </si>
  <si>
    <t>Осуществление контроля за соблюдением требований, установленных правовыми актами, регулирующими вопросы организации пассажирских перевозок</t>
  </si>
  <si>
    <t>Соблюдение расписания отправления (прибытия) транспортных средств по маршруту регулярных перевозок;                                                                  Соблюдение установленного маршрута регулярных перевозок;                                                                               Наличие лицензии на осуществление перевозки пассажиров автомобильным транспортом</t>
  </si>
  <si>
    <t>Мероприятия  направлены на обеспечение безопасности дорожного движения</t>
  </si>
  <si>
    <t>Осуществление муниципального контроля за обустройством автомобильных дорог общего пользования местного значения дорожными элементами (дорожными знаками, дорожными ограждениями, светофорами, остановочными пунктами, стоянками (парковками) транспортных средств, иными элементами обустройства автомобильных дорог).</t>
  </si>
  <si>
    <t>Обследование дорожных условий, в том числе на маршрутах регулярных пассажирских перевозок</t>
  </si>
  <si>
    <t xml:space="preserve">Выдача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t>
  </si>
  <si>
    <t>Оказание муниципальной услуги по заявлениям физических и юридических лиц</t>
  </si>
  <si>
    <t>Принятие решений о временном ограничении или прекращении движения транспортных средств по автомобильным дорогам местного значения.</t>
  </si>
  <si>
    <t>Принятие решений о временном ограничении или прекращении движения транспортных средств по автомобильным дорогам местного значения</t>
  </si>
  <si>
    <t>Организация и осуществление мероприятий по паспортизации автомобильных дорог местного значения, подготовке и оформлению документов для государственной регистрации прав собственности на автомобильные дороги местного значения, объекты дорожного хозяйства в границах города.</t>
  </si>
  <si>
    <t>Паспортизации автомобильных дорог местного значения, государственная регистрация прав собственности на автомобильные дороги местного значения, объекты дорожного хозяйства в границах города</t>
  </si>
  <si>
    <t>15</t>
  </si>
  <si>
    <t>Разработка перспективных, текущих планов по строительству, реконструкции, капитальному ремонту, ремонту и содержанию автомобильных дорог местного значения, транспортных инженерных сооружений в границах города, по развитию перспективных схем развития автомобильных дорог местного значения и объектов дорожного хозяйства</t>
  </si>
  <si>
    <t>Планирование деятельности по строительству, реконструкции, капитальному ремонту, ремонту и содержанию автомобильных дорог местного значения, транспортных инженерных сооружений в границах города, по развитию перспективных схем развития автомобильных дорог местного значения и объектов дорожного хозяйства. Принятие правовых актов</t>
  </si>
  <si>
    <t>Улучшение эстетического облика города и санитарного состояния территорий</t>
  </si>
  <si>
    <t>Улучшение эстетического облика  и санитарного состояния территорий</t>
  </si>
  <si>
    <t>Организация наружного освещения улиц</t>
  </si>
  <si>
    <t>Выдача разрешений на вырубку и опиловку деревьев и кустарников на территории муниципального образования.</t>
  </si>
  <si>
    <t>Выдача ордеров (разрешений) на производство земляных работ</t>
  </si>
  <si>
    <t>Оказание муниципальной услуги «Выдача ордеров (разрешений) на производство земляных работ»</t>
  </si>
  <si>
    <t>Контроль за соблюдением требований муниципальных правовых актов, принятых органами местного самоуправления города Воткинска в сфере благоустройства</t>
  </si>
  <si>
    <t>Осуществление муниципального лесного контроля в отношении лесных участков, находящихся в муниципальной собственности.</t>
  </si>
  <si>
    <t>Осуществление муниципального лесного контроля в отношении лесных участков, находящихся в муниципальной собственности</t>
  </si>
  <si>
    <t>Информирование и просвещение населения в сфере экологического состояния территории города и благоустройства</t>
  </si>
  <si>
    <t>Коды аналитической программной классификации</t>
  </si>
  <si>
    <t>№ п/п</t>
  </si>
  <si>
    <t>Наименование целевого показателя (индикатора)</t>
  </si>
  <si>
    <t>Единица измерения</t>
  </si>
  <si>
    <t>Значения целевого показателя (индикатора)</t>
  </si>
  <si>
    <t>Обоснование отклонений значений целевого показателя (индикатора) на конец отчетного периода</t>
  </si>
  <si>
    <t>«Территориальное развитие (градостроительство)»</t>
  </si>
  <si>
    <t>Износ инженерных теплосетей (магистральные сети)</t>
  </si>
  <si>
    <t>процентов</t>
  </si>
  <si>
    <t>Количество технологических нарушений на системах теплоснабжения</t>
  </si>
  <si>
    <t>единиц</t>
  </si>
  <si>
    <t>Износ сетей электроснабжения</t>
  </si>
  <si>
    <t>Количество технологических нарушений на системах электроснабжения</t>
  </si>
  <si>
    <t>Износ сетей холодного водоснабжения</t>
  </si>
  <si>
    <t>Количество технологических нарушений на системах холодного водоснабжения</t>
  </si>
  <si>
    <t>Износ сетей горячего водоснабжения</t>
  </si>
  <si>
    <t>Количество технологических нарушений на системах горячего водоснабжения</t>
  </si>
  <si>
    <t>Количество технологических нарушений на канализационных сетях</t>
  </si>
  <si>
    <t>10</t>
  </si>
  <si>
    <t>Износ сетей водоотведения (канализации)</t>
  </si>
  <si>
    <t>11</t>
  </si>
  <si>
    <t>Износ газовых сетей</t>
  </si>
  <si>
    <t>Доля протяженности автомобильных дорог общего пользования местного значения с усовершенствованным дорожным покрытием, в общей протяженности автомобильных дорог общего пользования местного значения, процентов</t>
  </si>
  <si>
    <t>км</t>
  </si>
  <si>
    <t>Капитальный ремонт и ремонт автомобильных дорог общего пользования местного значения</t>
  </si>
  <si>
    <t>км.</t>
  </si>
  <si>
    <t>шт.</t>
  </si>
  <si>
    <t>Количество участников конкурса «Мой красивый город».</t>
  </si>
  <si>
    <t>чел.</t>
  </si>
  <si>
    <t>Количество расселенных домов, признанных в установленном порядке аварийными</t>
  </si>
  <si>
    <t xml:space="preserve">единиц </t>
  </si>
  <si>
    <t>кв.м</t>
  </si>
  <si>
    <t>Реализация мер по переселению граждан из аварийного жилищного фонда (жилых помещений в многоквартирных домах, признанных в установленном порядке аварийными и подлежащими сносу или реконструкции в связи с физическим износом в процессе их эксплуатации)</t>
  </si>
  <si>
    <t>Формирование заявок на включение в региональную адресную программу на переселение граждан из аварийного жилищного фонда многоквартирных домов, признанных в установленном порядке аварийными и подлежащими сносу или реконструкции в связи с физическим износом в процессе эксплуатации</t>
  </si>
  <si>
    <t>Форма №5</t>
  </si>
  <si>
    <t>Форма №3</t>
  </si>
  <si>
    <t>УТВЕРЖДАЮ</t>
  </si>
  <si>
    <t xml:space="preserve">Обеспечение деятельности Управления (хозяйственное, материально-техническое) </t>
  </si>
  <si>
    <t xml:space="preserve">Ведение бюджетного учета </t>
  </si>
  <si>
    <t>Единые методологические принципы организации и ведения бюджетного учета устанавливаются Минфином России. Объектами бюджетного учета являются финансовые и нефинансовые активы публично-правовых образований, их обязательства и хозяйственные операции, изменяющие указанные активы и обязательства.</t>
  </si>
  <si>
    <t xml:space="preserve">Исполнение бюджетной сметы </t>
  </si>
  <si>
    <t>Бюджетная смета соответствует доведенным до Управления  лимитам бюджетных обязательств на принятие и (или) исполнение бюджетных обязательств по обеспечению выполнения функций Управления.</t>
  </si>
  <si>
    <t>Просроченная кредиторская задолженность по расчетам с поставщиками и подрядчиками (отношение общего объема просроченной кредиторской задолженности по расчетам с поставщиками и подрядчиками по состоянию на 1 января года, следующего за отчетным к кассовому исполнению расходов в отчетном финансовом году).</t>
  </si>
  <si>
    <t>0740162350</t>
  </si>
  <si>
    <t>0740262310</t>
  </si>
  <si>
    <t>0740362330</t>
  </si>
  <si>
    <t>0740462300</t>
  </si>
  <si>
    <t>0740562340</t>
  </si>
  <si>
    <t>Осуществление отдельных государственных полномочий УР по отлову и содержанию безнадзорных животных</t>
  </si>
  <si>
    <t>0760160030</t>
  </si>
  <si>
    <t>Относительное отклонение факта от плана</t>
  </si>
  <si>
    <t>Форма №4</t>
  </si>
  <si>
    <t>да</t>
  </si>
  <si>
    <t>Территориальное развитие (градостроительство)</t>
  </si>
  <si>
    <t>Управление архитектуры и градостроительства</t>
  </si>
  <si>
    <t xml:space="preserve">Выдача разрешения на строительство объекта капитального строительства либо мотивированный отказ в выдаче разрешения  на строительство </t>
  </si>
  <si>
    <t>Наличие в городском округе утвержденного генерального плана городского округа</t>
  </si>
  <si>
    <t>да/нет</t>
  </si>
  <si>
    <t>Доля площади территории города, на которую подготовлены проекты планировки, проекты межевания территории, в общей площади территории города</t>
  </si>
  <si>
    <t>%</t>
  </si>
  <si>
    <t>Общая площадь жилых помещений, приходящаяся в среднем на одного жителя, всего</t>
  </si>
  <si>
    <t>кв. м</t>
  </si>
  <si>
    <t>Площадь земельных участков, предоставленных для объектов жилищного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 в течение 3 лет</t>
  </si>
  <si>
    <t>Площадь земельных участков, предоставленных для объектов капитального строительства (за исключением объектов жилищного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 в течение 5 лет</t>
  </si>
  <si>
    <t>0740962320</t>
  </si>
  <si>
    <t>0741162360</t>
  </si>
  <si>
    <t>414</t>
  </si>
  <si>
    <t>Темп роста к уровню прошлого года, % (гр.8/гр.6*100)</t>
  </si>
  <si>
    <t>0740162370</t>
  </si>
  <si>
    <t>0740162390</t>
  </si>
  <si>
    <t>0740662800</t>
  </si>
  <si>
    <t>Оказание ритуальных услуг</t>
  </si>
  <si>
    <t>Всего (1+2+3)</t>
  </si>
  <si>
    <t>1) бюджет муниципального образования</t>
  </si>
  <si>
    <t>собственные средства бюджета муниципального образования</t>
  </si>
  <si>
    <t>средства бюджета Российской федерации</t>
  </si>
  <si>
    <t>2) средства бюджетовдругих уровней бюджетной системы Российской Федерации, планируемые к привлечению</t>
  </si>
  <si>
    <t>3) иные источники</t>
  </si>
  <si>
    <t>Количество капитально отремонтированных многоквартирных домов</t>
  </si>
  <si>
    <t>Представление интересов собственника муниципальных помещений на общих собраниях собственников помещений в многоквартирных домах</t>
  </si>
  <si>
    <t>Проведение конкурса по отбору управляющей организации для управления многоквартирным домом, в соответствии с постановлением Правительства Российской Федерации от 6 февраля 2006 г. №75 «О порядке проведения органами местного самоуправления открытого конкурса»</t>
  </si>
  <si>
    <t>Заключения договора управления многоквартирным домом с управляющей организацией, выбранной по результатам конкурса</t>
  </si>
  <si>
    <t>Формирование перечня многоквартирных домов, признанных в установленном порядке аварийными и подлежащими сносу или реконструкции в связи с физическим износом в процессе эксплуатации</t>
  </si>
  <si>
    <t>Принятие решения о формировании фонда капитального ремонта в отношении многоквартирного дома на счете регионального оператора в случае, если собственники помещений в многоквартирном доме в установленный срок не выбрали способ формирования фонда капитального ремонта или выбранный ими способ не был реализован</t>
  </si>
  <si>
    <t>Принятие решения о формировании фонда капитального ремонта в отношении многоквартирного дома на счете регионального оператора</t>
  </si>
  <si>
    <t>Организация проведения капитального ремонта общего имущества в многоквартирных домах в Удмуртской Республике</t>
  </si>
  <si>
    <t>14</t>
  </si>
  <si>
    <t>Уменьшение количества ДТП с сопутствующими условиями. Уменьшение социальной напряженности населения города</t>
  </si>
  <si>
    <t>Предоставление информации о порядке предоставлении жилищно-коммунальных услуг</t>
  </si>
  <si>
    <t>"Содержание и развитие коммунальной инфраструктуры"</t>
  </si>
  <si>
    <t>Управление муниципального имущества и земельных ресурсов, Управление жилищно-коммунального хозяйства</t>
  </si>
  <si>
    <t>Управление жилищно-коммунального хозяйства, Управление муниципального имущества и земельных ресурсов</t>
  </si>
  <si>
    <t xml:space="preserve">Доля многоквартирных домов, в которых собственники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указанными домами </t>
  </si>
  <si>
    <t>Форма №6</t>
  </si>
  <si>
    <t>Вид правового акта</t>
  </si>
  <si>
    <t>Дата принятия</t>
  </si>
  <si>
    <t>Номер</t>
  </si>
  <si>
    <t>Суть изменений (краткое изложение)</t>
  </si>
  <si>
    <t>Постановление Администрации города Воткинска</t>
  </si>
  <si>
    <t>А.А. Гредягин</t>
  </si>
  <si>
    <t>0740660180</t>
  </si>
  <si>
    <t>07406S8810</t>
  </si>
  <si>
    <t>Улучшение качества жизни населения</t>
  </si>
  <si>
    <t>Контроль за соблюдением требований муниципальных правовых актов, принятых органами местного самоуправления города в сфере благоустройства</t>
  </si>
  <si>
    <t>Охрана атмосферного воздуха                                                 Охрана водных ресурсов                                                                Охрана земельных ресурсов                   Информирование и просвещение населения в сфере экологического состояния территории города и благоустройства</t>
  </si>
  <si>
    <t>Установка, ремонт, капитальный ремонт остановочных пунктов в границах города на автомобильных дорогах местного значения</t>
  </si>
  <si>
    <t>Приведение остановочных пунктов в нормативное состояние, улучшение эстетического облика города</t>
  </si>
  <si>
    <t>Выполнение мероприятий реестра наказов избирателей и реализация проектов инициативного бюджетирования</t>
  </si>
  <si>
    <t>0740608810</t>
  </si>
  <si>
    <t>Ответсвенный исполнитель: Управление жилищно-коммунального хозяйства Администрации города Воткинска</t>
  </si>
  <si>
    <t>средства бюджета Российской Федерации</t>
  </si>
  <si>
    <t>средства бюджета  Удмуртской Республики</t>
  </si>
  <si>
    <t>2) средства бюджето других уровней бюджетной системы Российской Федерации, планируемые к привлечению</t>
  </si>
  <si>
    <t>Внесение изменений в Правила землепользования и застройки муниципального образования "Город Воткинск"</t>
  </si>
  <si>
    <t>Оказание муниципальной услуги "Выдача разрешений на установку и эксплуатацию рекламных конструкций на территории муниципального образования"</t>
  </si>
  <si>
    <t>Строительство и (или) рекострукция объектов транспортной инфраструктуры для реализации инвестиционных проектов</t>
  </si>
  <si>
    <t>0750104650</t>
  </si>
  <si>
    <t>07501S4650</t>
  </si>
  <si>
    <t>0750262510</t>
  </si>
  <si>
    <t>0750662530</t>
  </si>
  <si>
    <t>07506S4650</t>
  </si>
  <si>
    <t>0750761900</t>
  </si>
  <si>
    <t>0720362110</t>
  </si>
  <si>
    <t>0720462120</t>
  </si>
  <si>
    <t>0720862130</t>
  </si>
  <si>
    <t>0721162140</t>
  </si>
  <si>
    <t>0720706200</t>
  </si>
  <si>
    <t>0730662230</t>
  </si>
  <si>
    <t>0730701440</t>
  </si>
  <si>
    <t>07307S1440</t>
  </si>
  <si>
    <t>Строительство и (или) реконструкция объектов коммунальной инфраструктуры для реализации инвестиционных проектов</t>
  </si>
  <si>
    <t>0731208000</t>
  </si>
  <si>
    <t>07312S8000</t>
  </si>
  <si>
    <t>0741405400</t>
  </si>
  <si>
    <t>0741562330</t>
  </si>
  <si>
    <t>средства  бюджета Удмуртской Республики</t>
  </si>
  <si>
    <t>Формирование комфортной и безопасной для проживания городской среды, создание условий для развития жилищного строительства, инвестиционной привлекательности территорий города.</t>
  </si>
  <si>
    <t>Подготовка проекта изменений в Правила землепользования и застройки муниципального образования "Город Воткинск"</t>
  </si>
  <si>
    <t>Выдача разрешения на установку и эксплуатацию рекламных конструкций либо мотивированный отказ в выдаче разрешения</t>
  </si>
  <si>
    <t xml:space="preserve">Выдача разрешения на установку и эксплуатацию рекламных конструкций </t>
  </si>
  <si>
    <t>Внесение изменений в Схему размещения рекламных конструкций на территории муниципального образования "Город Воткинск"</t>
  </si>
  <si>
    <t>Оказание муниципальной услуги «Предоставление разрешения на строительство»</t>
  </si>
  <si>
    <t>Оказание муниципальной услуги «Предоставление разрешения на ввод объекта в эксплуатацию»</t>
  </si>
  <si>
    <t>Выдача  разрешения на ввод в эксплуатацию объектов капитального строительства либо мотивированный отказ в выдаче разрешения на ввод</t>
  </si>
  <si>
    <t>Оказание муниципальной услуги «Предоставление  градостроительного плана земельного участка»</t>
  </si>
  <si>
    <t>Выдача градостроительного плана земельного участка либо мотивированный отказ в предоставлении градостроительного плана</t>
  </si>
  <si>
    <t>Оказание муниципальной услуги «Предоставление разрешения на условно разрешенный вид использования земельного участка»</t>
  </si>
  <si>
    <t>Предоставление разрешения на условно разрешенный вид использования земельного участка либо мотивированный отказ в предоставлении разрешения</t>
  </si>
  <si>
    <t>Оказание муниципальной услуги «Предоставление разрешения на отклонение от предельных параметров разрешенного строительства"</t>
  </si>
  <si>
    <t>Предоставление разрешения на отклонение от предельных параметров разрешенного строительства либо мотивированный отказ в педоставлении разрешения</t>
  </si>
  <si>
    <t>Оказание муниципальной услуги "Прием документов необходимых для согласования перевода жилого помещения в нежилое или нежилого помещения в жилое, а также выдача соответствующих решений о переводе или об отказе в переводе"</t>
  </si>
  <si>
    <t>Согласование перевода жилого помещения в нежилое помещение или нежилого помещения в жилое либо мотивированный отказ в переводе</t>
  </si>
  <si>
    <t>Доля протяженности автомобильных дорог общего пользования местного значения, не отвечающих нормативным требованиям, в общей прояженности  автомобильных дорог общего пользования местного значения, процентов</t>
  </si>
  <si>
    <t>Организация управления многоквартирными домами, находящимся на территории "Город Воткинск"</t>
  </si>
  <si>
    <t>Оплата взносов за капитальный ремонт общего имущества МКД за муниципальный жилищный фонд</t>
  </si>
  <si>
    <t>Реализация комплекса мер, направленных на подготовку жилищного хозяйства к отопительному периоду</t>
  </si>
  <si>
    <t>Проведение аварийно-восстановительных работ на сетях, находящихся в муниципальной собственности</t>
  </si>
  <si>
    <t>Ликвидация аварий на инженерных коммуникациях находящихся в муниципальной собственности, но не переданных на обслуживание ресурсоснабжающим организациям</t>
  </si>
  <si>
    <t>Организация сбора, вывоза бытовых отходов, содержание мест санкционированного сбора твердых бытовых отходов (контейнеры, туалет, свалки)</t>
  </si>
  <si>
    <t>Приведение освещенности улиц к требованиям ГОСТ          Обеспечение надежности существующего наружного освещения</t>
  </si>
  <si>
    <t>Мероприятия по охране окружающей среды</t>
  </si>
  <si>
    <t>Информирование и просвещение населения в сфере экологического состояния и благоустройства территории  города</t>
  </si>
  <si>
    <t>0730762240</t>
  </si>
  <si>
    <t>Внесение изменений в генеральный план города</t>
  </si>
  <si>
    <t>Администрацией города Воткинска  заключен муниципальный контракт с ООО "ГК-групп" на разработку проекта внесения изменений в Генеральный план городского округа "Город Воткинск" и проекта внесения изменений в Правила землепользования и застройки муниципального образования "Город Воткинск". В настоящее время подрядчиком выполняются работы по внесению изменений в Правила землепользования и застройки.</t>
  </si>
  <si>
    <t>Мероприятия по определению координат характерных точек границ территориальных зон, зон с особыми условиями использования территорий муниципального образования "Город Воткинск"</t>
  </si>
  <si>
    <t>Обеспечение органов государственной власти, органов местного самоуправления, физических и юридических лиц достоверными сведениями, необходимыми для осуществления градостроительной,  инвестиционной и иной хозяйственной деятельности</t>
  </si>
  <si>
    <t>Мероприятия по определению координат  выполняются в рамках  заключенного муниципального контракта с ООО "ГК-групп" на разработку проекта внесения изменений в Генеральный план городского округа "Город Воткинск" и проекта внесения изменений в Правила землепользования и застройки муниципального образования "Город Воткинск".</t>
  </si>
  <si>
    <t>Повышение качества документации территориального планирования, создание условий для инвестиционной привлекательности территории города, успешной реализации инвестиционных проектов</t>
  </si>
  <si>
    <t>Создание и ведение информационной системы обеспечения градостроительной деятельности в муниципальном образовании «Город Воткинск»</t>
  </si>
  <si>
    <t>Создание информационной системы обеспечения градостроительной деятельности в муниципальном образовании «Город Воткинск»</t>
  </si>
  <si>
    <t>В соответствии с распоряжением Правительства УР от 20.06.2019 № 717-р "О государственной информационной системе Удмуртской Республики "Государственная информационная система обеспечения градостроительной деятельности в Удмуртской Республике" органы местного самоуправления определены участниками ГИСОГД УР. Подключение пользователей к Единой защищенной сети передачи данных государственных органов Удмуртской Республики  (ЕЗСПД УР) завершено. В настоящее время проводится работа по наполнению системы информацией.</t>
  </si>
  <si>
    <t>Предоставление сведений из информационной системы обеспечения градостроительной деятельности в муниципальном образовании «Город Воткинск»</t>
  </si>
  <si>
    <t>Демонтаж рекламных конструкций</t>
  </si>
  <si>
    <t>Формирование комфортной городской среды</t>
  </si>
  <si>
    <t>Общая площадь жилых помещений, приходящаяся в среднем на одного жителя, введенная в действие за один год</t>
  </si>
  <si>
    <t>Объем ввода жилья в эксплуатацию, кв. м. общей площади жилья</t>
  </si>
  <si>
    <t>Количество уведомлений о планируемых сторительстве или реконструкции и об окончании строительства или реконструкции объектов индивидуального жилищного строительства или садовых участках, расположенных на территории городского округа</t>
  </si>
  <si>
    <t>Содержание автомобильных дорог общего пользования, мостов и инных транспортных сооружений</t>
  </si>
  <si>
    <t>247</t>
  </si>
  <si>
    <t>0730600830</t>
  </si>
  <si>
    <t xml:space="preserve">Содержание автомобильных дорог общего пользования, мостов и инных транспортных инженерных сооружений. </t>
  </si>
  <si>
    <t>Содержание свободных жилых помещений, находящихся в муниципальной собственности</t>
  </si>
  <si>
    <t>Реализация мероприятий в сфере водоотведения</t>
  </si>
  <si>
    <t>Площадь жилых помещений в домах, расселенных в связи с признанием их в установленном порядке ветхими и аварийными до  1 января 2017 года</t>
  </si>
  <si>
    <t>0730762260</t>
  </si>
  <si>
    <t>0750604650</t>
  </si>
  <si>
    <t>0750762550</t>
  </si>
  <si>
    <t>075R153930</t>
  </si>
  <si>
    <t>0740162399</t>
  </si>
  <si>
    <t>0740668810</t>
  </si>
  <si>
    <t>0740662810</t>
  </si>
  <si>
    <t>0740962800</t>
  </si>
  <si>
    <t>0740960180</t>
  </si>
  <si>
    <t>0731208200</t>
  </si>
  <si>
    <t>0750162520</t>
  </si>
  <si>
    <t>0750262519</t>
  </si>
  <si>
    <t>0750600310</t>
  </si>
  <si>
    <t>075065784F</t>
  </si>
  <si>
    <t>0740600310</t>
  </si>
  <si>
    <t>Сводная бюджетная роспись на 01.01.2023г.</t>
  </si>
  <si>
    <t xml:space="preserve"> «Территориальное развитие (градостроительство)»</t>
  </si>
  <si>
    <t>2022 год</t>
  </si>
  <si>
    <t>Подготовка  документации по планировке территорий (проекта планировки, проекта межевания).</t>
  </si>
  <si>
    <t>Подготовка  документации по планировке территорий (проекта планировки, проекта межевания) расположенной в планировочной районе "Плодопитомник" города Воткинска, ограниченной с восточной стороны-земельным участком 18:27:070002:59 (вид разрешенного использования: для иных видов сельскохозяйственных угодий, с северной стороны-существующей застройкой по улицам Плодоягодная, Тихая, Уральская, зоной рекреационных и природных территорий, с западной стороны-ручьем Абрамовка и границей муниципального образования городской округ Город Воткинск, с южной стороны-автодорогой Воткинск-Верхняя Талица муниципального образования "Город Воткинск" Удмуртской Республики</t>
  </si>
  <si>
    <t>Оказание муниципальной услуги "Выдача уведомлений о соответствии (не 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</si>
  <si>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Выдача уведомления о соответствии (не 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либо мотивированный отказ в выдаче уведомления</t>
  </si>
  <si>
    <t>Проведение торгов на право заключения договора на установку и эксплуатацию  рекламных конструкций на территории муниципального образования</t>
  </si>
  <si>
    <t>Оказание муниципальной услуги "Выдача документа, подтверждающего принятие решения о согласовании или об отказе в согласовании  переустройства и (или) перепланировки помещения в многоквартирном доме в соответствии с условиями и порядком переустройства и перепланировки помещений в многоквартирном доме"</t>
  </si>
  <si>
    <t>Согласование перепланировки и (или) переустройства помещения в многоквартирном доме либо мотивированный отказ в согласовании</t>
  </si>
  <si>
    <t>Оказание муниципальной услуги "Присвоение, изменение и аннулирование адресов"</t>
  </si>
  <si>
    <t>Присвоение адреса  либо мотивированный отказ в присвоении адреса</t>
  </si>
  <si>
    <t>Информирование Фонда капитального ремонта о домах, признанных аварийными и подлежащими сносу; о домах, введенных в эксплуатацию, для включения их в Региональную программу;  предоставление актуальной информации о состоянии МКД, включенных  в программу. Оказание содействия Минстрою УР в сборе информации о необходимости внесения изменений в Региональную программу. На регулярной основе оказываются устные консультации собственникам жилых помещений в МКД о проведении капитального ремонта, начислениях за капитальный ремонт и др.</t>
  </si>
  <si>
    <t>Применение мер по результатам выявленных нарушений для привлечения виновных к административной ответственности</t>
  </si>
  <si>
    <t>Ликвидация аварий на инженерных коммуникациях, находящихся в муниципальной собственности, но не переданных на обслуживание ресурсоснабжающим организациям</t>
  </si>
  <si>
    <t xml:space="preserve"> Управление жилищно-коммунального хозяйства, Управление муниципального имущества и земельных ресурсов</t>
  </si>
  <si>
    <t>Капитальный ремонт газопроводов и редуцирующих устройств, находящихся в муниципальной собственности</t>
  </si>
  <si>
    <t>недостаточное финансирование, отсутствие потенциальных подрядчиков</t>
  </si>
  <si>
    <t>Регулярно проводится обследование дорог и технических средст организации дорожного движения. Выявленные в ходе рейдовых мероприятий недостатки устраняются в рамках исполнения муниципальных контрактов.</t>
  </si>
  <si>
    <t>Ведение бюджетного учета в соответствии с требованиями бюджетного законодательства</t>
  </si>
  <si>
    <t>Просроченной кредиторской задолженности не допущено</t>
  </si>
  <si>
    <t>Количество созданных мест (площадок) накопления твердых коммунальных отходов для размещения контейнеров, бункеров</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</si>
  <si>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</si>
  <si>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В МО "Город Воткинск" 100% населения имеет регулярное автобусное сообщение</t>
  </si>
  <si>
    <t xml:space="preserve"> Отчет о выполнении основных мероприятий муниципальной программы  по состоянию на 01.01.2023</t>
  </si>
  <si>
    <t>16</t>
  </si>
  <si>
    <t>Реализация проектов инициативного бюджетирования</t>
  </si>
  <si>
    <t>Выполнение наказов избирателей депутатам Государственного Совета Удмуртской Республики</t>
  </si>
  <si>
    <t>Реализация наказов избирателей в соответствии с утвержденным на соответствующий год планом</t>
  </si>
  <si>
    <t>Договоры управления не заключались в связи с отсутствием заявок при проведении конкурсов</t>
  </si>
  <si>
    <t xml:space="preserve">Формирование заявок на строительство,  реконструкцию  и капитальный ремонт объектов коммунальной инфраструктуры за счет бюджетных средств для включения в перечень объектов капитального строительства Удмуртской Республики </t>
  </si>
  <si>
    <t>Управление жилищно-коммунального хозяйства, МКУ "Управление капитального строительства"</t>
  </si>
  <si>
    <t>Приведение освещенности улиц к требованиям ГОСТ.          Обеспечение надежности существующего наружного освещения</t>
  </si>
  <si>
    <t>Инженерные коммуникации в сфере водоснабжения, находящиеся в муниципальной собственности, переданы в хозяйственное ведение МУП "Водоканал"</t>
  </si>
  <si>
    <t>Инженерные коммуникации в сфере электроснабжения, находящиеся в муниципальной собственности, переданы на обслуживание  МРСК Центра и Поволжья Удмуртэнерго по результатам торгов</t>
  </si>
  <si>
    <t>Инженерные коммуникации в сфере водоотведения, находящиеся в муниципальной собственности, переданы в хозяйственное ведение МУП "Водоканал"</t>
  </si>
  <si>
    <t>Инженерные коммуникации в сфере теплоснабжения, находящиеся в муниципальной собственности, переданы в хозяйственное ведение МУП "ТеплоСервис"</t>
  </si>
  <si>
    <t xml:space="preserve">Инженерные коммуникации в сфере газоснабжения, находящиеся в муниципальной собственности, переданы на обслуживание АО "Газпром газораспределение Ижевск" по результатам торгов </t>
  </si>
  <si>
    <t>Всего обращений  225 шт., из них обращения граждан 186 шт.</t>
  </si>
  <si>
    <t>Проведены работы по капитальному ремонту в 112 МКД, сроки выполнения работ в части домов перенесены на более поздние сроки, оформлено протоколами собраний собственников.</t>
  </si>
  <si>
    <t xml:space="preserve"> -</t>
  </si>
  <si>
    <t xml:space="preserve">Количество проведенных конкурсов на выполнение работ, связанных с осуществлением регулярных перевозок по регулируемым тарифам на муниципальных маршрутах       </t>
  </si>
  <si>
    <t>ед.</t>
  </si>
  <si>
    <t>Количество ежегодно заключаемых контрактов на выполнение работ, связанных с осуществлением регулярных перевозок по регулируемым тарифам на муниципальных маршрутах       (за отчетный год)</t>
  </si>
  <si>
    <t>Муниципальная программа, подпрограмма</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</si>
  <si>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</si>
  <si>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</si>
  <si>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</si>
  <si>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</si>
  <si>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</si>
  <si>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</si>
  <si>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 xml:space="preserve">Эффективность использования средств бюджета муниципального района (городского округа) </t>
  </si>
  <si>
    <t>Э мп=гр.7*гр.10</t>
  </si>
  <si>
    <t>СПмп</t>
  </si>
  <si>
    <t>СМмп</t>
  </si>
  <si>
    <t>СРмп</t>
  </si>
  <si>
    <t>Эбс=гр.8/гр.9</t>
  </si>
  <si>
    <t>Гредягин А.А.</t>
  </si>
  <si>
    <t>Управление ЖКХ</t>
  </si>
  <si>
    <t xml:space="preserve">По МО "Город Воткинск" программа переселения граждан из аварийного жилья, признанного таковым до 1 января 2017 года, завершена в 2021 году. </t>
  </si>
  <si>
    <t>Администрацией города Воткинска  заключен муниципальный контракт с ООО "ГК-групп" на разработку проекта внесения изменений в Генеральный план городского округа "Город Воткинск" и проекта внесения изменений в Правила землепользования и застройки муниципального образования "Город Воткинск". В настоящее время проводятся мероприятия по утверждению Генплана.</t>
  </si>
  <si>
    <t>72</t>
  </si>
  <si>
    <t>Увеличение количества урн, контейнеров. Улучшение эстетического облика города и санитарного состояния территорий</t>
  </si>
  <si>
    <t>Договор аренды земельного участка, предоставленного ООО "Недвижимость" для строительства жилья площадью 11142 кв.м в районе ул. Ленингрардская заключен до 29.06.2020. Вопрос по аренде этого земельного участка решен в судебном порядке, благоустройство выполнено. В настоящее время решается вопрос о расторжении договора аренды земельного участка, предоставленного ООО "АКН-групп" для строительства жилья в районе ул. Тихая площадью 8400 кв.м,  истек 28.03.2020. В настоящее время решается вопрос о разделе указанного земельного участка.</t>
  </si>
  <si>
    <t>Договор аренды земельного участка, расположенного по адресу: УР, г.Воткинск, в районе ул.Лермонтова, д.31 площадью 7010 кв.м., предоставленного для завершения строительства производственного здания, расторгнут. Договор аренды земельного участка, расположенного по адресу: УР, г.Воткинск, северо-западнее ул.Гагарина, д.200 площадь. 983  кв.м, .предоставленного для строительства здания, состоящего из складских помещений, расторгнут.</t>
  </si>
  <si>
    <t>Проведение собраний собственников помещений в многоквартирных домах для решения вопроса о способе управления домом</t>
  </si>
  <si>
    <t>Проведение общих собраний собственников помещений в многоквартирном доме в целях избрания Совета многоквартирного дома</t>
  </si>
  <si>
    <t>Актуализации схемы водоснабжения</t>
  </si>
  <si>
    <t>Актуализация схемы водоснабжения</t>
  </si>
  <si>
    <t>Актуализация схемы водоотведения</t>
  </si>
  <si>
    <t>В рамках заключенных контрактов проводятся работы по содержанию дорог местного значения в зимний, весений, летний, осенний период (снегоуборка, вывоз снега, посыпка дорог, грейдирование улиц частного сектора, подметание, сбор и вывоз мусора, очистка водоотводных канав).</t>
  </si>
  <si>
    <t>Форма № 7</t>
  </si>
  <si>
    <t xml:space="preserve">С целью обеспечения деятельности Управления ЖКХ материально-техническая база пополнена новыми компьютерами и оргтехникой. </t>
  </si>
  <si>
    <t>Форма № 2</t>
  </si>
  <si>
    <t>Форма №1</t>
  </si>
  <si>
    <t xml:space="preserve">"Содержание и развитие городского хозяйства на 2020-2026 годы" </t>
  </si>
  <si>
    <t>Организация управления многоквартирными домами, находящимся  на территории "Город Воткинск"</t>
  </si>
  <si>
    <t>0720162159</t>
  </si>
  <si>
    <t>0720262100</t>
  </si>
  <si>
    <t>243</t>
  </si>
  <si>
    <t>121</t>
  </si>
  <si>
    <t>129</t>
  </si>
  <si>
    <t>0730209505</t>
  </si>
  <si>
    <t>0730209605</t>
  </si>
  <si>
    <t>07302S9605</t>
  </si>
  <si>
    <t>Управление жилищно-коммунального хозяйства, филиал «Воткинскгаз» РОАО «Удмуртгаз»</t>
  </si>
  <si>
    <t>0730763300</t>
  </si>
  <si>
    <t>0741262400</t>
  </si>
  <si>
    <t>0741660180</t>
  </si>
  <si>
    <t>0741608810</t>
  </si>
  <si>
    <t>0741668810</t>
  </si>
  <si>
    <t>07416S8810</t>
  </si>
  <si>
    <t>075R153940</t>
  </si>
  <si>
    <t>Федеральный проект "Дорожная сеть", реализация национального проекта "Безопасные и качественные автомобильные дороги"</t>
  </si>
  <si>
    <t>Организация регулярных перевозок по регулируемым тарифам на муниципальных маршрутах</t>
  </si>
  <si>
    <t>0751508571</t>
  </si>
  <si>
    <t>0751568571</t>
  </si>
  <si>
    <t>122</t>
  </si>
  <si>
    <t>0760160039</t>
  </si>
  <si>
    <t xml:space="preserve"> Отчет об использовании бюджетных ассигнований бюджета муниципального образования"Город Воткинск" на реализацию муниципальной программы по состоянию на 01.01.2024</t>
  </si>
  <si>
    <t>Наименование муниципальной программы: Содержание   и развитие городского хозяйства» на 2020-2026 годы</t>
  </si>
  <si>
    <t xml:space="preserve">  Отчет о расходах на реализацию  муниципальной программы за счет всех источников финансирования по состоянию на 01.01.2024</t>
  </si>
  <si>
    <t>Наименование муниципальной программы: Содержание и развитие городского хозяйства на 2020-2026 годы</t>
  </si>
  <si>
    <t>"Содержание и развитие городского хозяйства" 2020-2026 годы</t>
  </si>
  <si>
    <t>Отчет о реализации муниципальной программы   "Содержание   и развитие городского хозяйства» на 2020-2026 годы"</t>
  </si>
  <si>
    <t>по состоянию на 01.01.2024</t>
  </si>
  <si>
    <t>"__________" __________________     2024г.</t>
  </si>
  <si>
    <t>Отчет о выполнении сводных показателей муниципальных заданий на оказание муниципальных услуг (выполнение работ) муниципальными учреждениями муниципального образования "Город Воткинск" по муниципальной программе по состоянию на 01.01.2024</t>
  </si>
  <si>
    <t>Наименование муниципальной программы: Содержание   и развитие городского хозяйства на 2020-2026 годы</t>
  </si>
  <si>
    <t>в 2023 году муниципальное задание не предусмотрено</t>
  </si>
  <si>
    <t>Наименование муниципальной программы: Содержание   и развитие городского хозяйства  на 2020-2026 годы</t>
  </si>
  <si>
    <t>Ответсnвенный исполнитель: Управление жилищно-коммунального хозяйства Администрации города Воткинска</t>
  </si>
  <si>
    <t>Сведения о внесенных  за отчетный период изменениях в муниципальную программу по состоянию на 01.01.2024</t>
  </si>
  <si>
    <t xml:space="preserve"> Результаты оценки эффективности муниципальной  программы по состоянию на 01.01.2024</t>
  </si>
  <si>
    <t>Содержание и развитие городского хозяйства на 2020-2026 годы</t>
  </si>
  <si>
    <t>В рамках выполнения полномочий по организации управления многоквартирными домами, находящимися  на территории МО "Город Воткинск", в 2023 году подготовлена конкурсная документация, размещено на официальном сайте 21 извещение о проведении открытых конкурсов по выбору управляющих организаций для 89 многоквартирных домов. 29 конкурсов  в отношении 96-ти многоквартирных домов  признаны несостоявшимися в связи с отсутствием заявок. Прием заявок продолжится в 2024 году.</t>
  </si>
  <si>
    <t xml:space="preserve"> По поручению Президента Российской Федерации  в 2022 году расселен дом № 2 по ул. Цеховой,  в т.ч. приобретена 3-хкомнатная квартира для нанимателя по договору социального найма (регистрация сделки  и оплата - в 2023 г.) .</t>
  </si>
  <si>
    <t xml:space="preserve"> Для переселения нанимателей из аварийного дома по адресу: ул. Цеховая,  д.2 приобретена 3-хкомнатная квартира 
</t>
  </si>
  <si>
    <t xml:space="preserve">Ведение базы по лицевым счетам муниципального жилищного фонда на 31.12.2023 - 680 л/сч.осуществляется по результатам торгов МУП "Водоканал". Начислено платы за наем 4277,68  тыс.руб., оплачено нанимателями за 2023 год 4 012,31 тыс.руб. </t>
  </si>
  <si>
    <t>к плану на начало отчетного перида</t>
  </si>
  <si>
    <t>к плану на конец отчетного периода</t>
  </si>
  <si>
    <t>Сводная бюджетная роспись на 31.12.2023г.</t>
  </si>
  <si>
    <t xml:space="preserve"> В 2023 году  признаны аварийными и подлежащими сносу 2 многоквартирных дома (ул. Волгоградская, д.16, ул. Пролетарская, д17а), ул. Цехова, д.6, ул. Цехова, д.4, ул. Азина, д.101</t>
  </si>
  <si>
    <t>По мере поступления обращений  от УК и старших по МКД, представитель УЖКХ представлял интересы собственника  по муниципальным квартирам. За 2023 год  -  17 обращений.</t>
  </si>
  <si>
    <t>Назаначенное собрание на ул.1 Мая, д.142 не состоялось в связи с отказом собственников рассмотреть вопрос о выборе способа управления "непосредственное управление"</t>
  </si>
  <si>
    <t>Собрания не проводились, направлялись уведомления о необходимсти принятия решения о выборе способа управления собственниками</t>
  </si>
  <si>
    <t xml:space="preserve">В рамках переданных полномочий в соответствии с Законом УР от 30.06.2014 № 40-РЗ за 2023 год Управлением жилищно-коммунального хозяйства (далее по тексту – Управление) было проведено 33 внеплановых проверки в отношении юридических лиц и граждан в соответствии с положениями Федерального закона от 31.07.2020 № 248-ФЗ «О государственном контроле (надзоре) и муниципальном контроле в Российской Федерации». По результатам проведенных проверок выявлено 23 нарушений обязательных требований, установленных правовыми актами.
В рамках профилактических мероприятий по предотвращению нарушений обязательных требований объявлено 36  предостережений о недопустимости нарушения обязательных требований.
</t>
  </si>
  <si>
    <t>2023 год</t>
  </si>
  <si>
    <t>Информация об изменении размера платы граждан за жилищно-коммунальные услуги с 01.01.2023  на официальном сайте МО "Город Воткинск", информация об  изменении платы за наем с 01.01.2023 размещена в расчетных листах  за декабрь 2022 г., о перерасчете платы за наем - в июле 2023г.</t>
  </si>
  <si>
    <t xml:space="preserve">На основании постановления Администрации города Воткинска от 20.09.2023 № 1081 на территории муниципального образования «Город Воткинск» начался отопительный период 2023-2024 гг. с 25 сентября 2023 года для всех потребителей тепловой энергии.  К отопительному периоду подготовлено 575 МКД.  На теплоисточниках создано 100% необходимых запасов основного и резервного видов топлива., сформированы 19 аварийных бригад, в составе 91 человек и 35 единиц техники, аварийный запас материальных ресурсов на общую сумму 1,795 млн. рублей. 
Системы отопления в многоквартирных жилых домах функционируют без серьезных нарушений и длительных перерывов в подаче тепла.
</t>
  </si>
  <si>
    <t xml:space="preserve">Произведен ремонт 1 свободного жилого помещения </t>
  </si>
  <si>
    <t>Заявка в 2023 году не формировалась, идет завершение этапов реализации программы другими муниципальными образованиями в части аварийных домов, признанных таковыми до 2017 года. Осуществляется заполнение информационной системы по домам, признанным аварийными за период с 2017 по 2023 гг.</t>
  </si>
  <si>
    <t xml:space="preserve">Постановлением Администрации города Воткинска от 20.10.2023 № 1247.1 принято решение о формировании фонда капитального ремонта в отношении МКД ул. Серова, д.20 на счете регионального оператора НУО «Фонд капитального ремонта общего имущества в многоквартирных домах в Удмуртской Республике» </t>
  </si>
  <si>
    <t>Строительство и (или) реконструкция систем коммунальной инфраструктуры или отдельных объектов коммунальной инфраструктуры, направленные на улучшение их характеристик и эксплуатационных свойств, а в отношении линейного объекта - также его капитальный ремонт в рамках реализации региональной программы "Модернизации объектов коммунальной инфраструктуры Удмурсткой Республики на 2023-2027 годы"</t>
  </si>
  <si>
    <t>Развитие коммунальной инфраструктуры городского округа, улучшение качества предоставляемых услуг, снижение аварийности</t>
  </si>
  <si>
    <t>Выполнены работы на сумму 4522,6 тыс.руб., в т.ч. софинансирование из местного бюджета 0,5 тыс.руб.:                                                                                                - Капитальный ремонт магистрального водопровода по ул. Никитина от ул. Крылова до ул. Фрунзе г. Воткинска Удмуртской Республики протяженностью 360 м;                                              - Капитальный ремонт магистрального водопровода по ул. Азина от ул. Нагорная до ТЦ «Ледокол» г. Воткинска Удмуртской Республики протяженностью 320 м;</t>
  </si>
  <si>
    <t xml:space="preserve">За 2023 год в рамках осуществления подготовки объектов жилищно-коммунального хозяйства к отопительному периоду проведены следующие работы по капитальному ремонту системы горячего водоснабжения и отопления (411 м) на общую сумму                               11 032,53 тыс.руб.:
- капитальный ремонт трубопровода отопления и ГВС от ТК-2 у жилого дома № 30 по ул. Мира до жилого дома № 28 по ул. Мира протяженностью 55 м;
- капитальный ремонт оборудования котельной № 8 (для жилых домов, 2 детских садов, школ) по ул. Луначарского, 39  (2 пластинчатых подогревателя);
- приобретено оборудование и материалы для капитального ремонта котельной №4 (для жилых домов и 3 детских садов) по ул. Кирпичнозаводская, 4г  (2 котла);
- капитальный ремонт сети ГВС к МКД по ул. Кирова, 50 в протяженностью 130 м;
- капитальный ремонт сети ГВС к МКД по ул. Садовникова, 9 протяженностью 106 м;
- капитальный ремонт тепловой сети к МКД по ул. Лермонтова, 4а, 6 протяженностью 24 м;
- капитальный ремонт тепловой сети к МКД по ул. Ленинградская, 8, 8а протяженностью 96 м.
</t>
  </si>
  <si>
    <t>Проведение конкурсов с последующим заключением муниципальных контрактов (в соответствии с законодательством Российской Федерации о контрактной системе) на выполнение работ, связанных с осуществлением регулярных перевозок по регулируемым тарифам на муниципальных маршрутах.</t>
  </si>
  <si>
    <t xml:space="preserve"> В 2023 году реализовано 15 проектов:
1. «Аленкин парк» на Молодежной»
2. «Наш двор. Путь к успеху» (устройство детской площадки в районе дома № 3 по ул. Зверева)»
3. «Мечта детства» (устройство детской площадки в районе дома № 3 по ул. Ст. Разина)»
4. «Наша дорога» (ремонт дороги по ул. Казенова)»
5. «Исток» (ремонт водопровода на территории ТОС «Григорьевский»)»
6. «Уютный дом» (устройство системы водоотведения на территории ТОС «Содружество»)»
7. «Подземная лаборатория» (устройство канализации по ул. Свердлова)»
8. «Радуга» (устройство детской площадки в районе дома № 10 по ул. Луначарского)»
9. «Нескучайка» (устройство детской площадки в районе дома № 48 по ул. Луначарского)»
10. «Ледяной драйв» (ремонт здания на стадионе «Знамя»)»
11. «Путь чемпионов» (благоустройство территории СК «Юность»)»
12.«Крутые виражи» (устройство мототрассы для мотошколы)»
13. «Сила спорта» (реконструкция спортивной площадки на территории детского сада № 36)»
14. «Образовательно-развлекательный комплекс «Дорожная азбука 2.0» на территории МБОУ СОШ №1»
15. «К спорту – вместе!» (устройство резинового покрытия волейбольно-баскетбольной площадки школы № 6)».
Реализацию еще одного проекта «Трюкач» (устройство спортивной площадки в районе дома № 5 по ул. Гастелло)» планируется завершить до конца июня 2024 года.
Общая стоимость всех проектов составляет 24 234,167 тыс. руб. Через Управление ЖКХ профинансировано 10759,4 тыс.руб.
</t>
  </si>
  <si>
    <t>Приведение в нормативное состояние, развитие и увеличение пропускной способности сети автомобильных дорог</t>
  </si>
  <si>
    <t xml:space="preserve">На территории муниципального образования "Город Воткинск" сформирована сеть 17 маршрутов регулярных перевозок автомобильным транспортом общего пользования. </t>
  </si>
  <si>
    <t xml:space="preserve">1. Проведены конкурсные процедуры по определению перевозчиков на 7 муниципальных маршрутах.                                            2.В рамках соглашения о предоставлении иного межбюджетного трансферта организациям-перевозчикам  предоставлены средства на возмещение проезда льготных категорий граждан в размере 14848,9 тыс.руб. </t>
  </si>
  <si>
    <t>Финансирование мероприяти осуществлялось в рамках МП по энергосбережению. Выполнена актуализация схемы водоснабжения и водоотведения на период 2024-2034 гг.</t>
  </si>
  <si>
    <t>Реализация мероприятий перенесена на 2024 год</t>
  </si>
  <si>
    <t>Документация подготовлена. В Минстрой УР исх. от 13.01.2022 № 56/01-16 направлено письмо об утверждении документации по планировке территории (проекта плинировки и проекта межевания территории), расположенной в планировочном районе "Плодопитомник" города Воткинск, ограниченной с восточной стороны - земельным участком 18:27:070002:59 (вид разрешенного использования: для иных видов сельскохозяйственного использования) и зоной сельскохозяйственных угодий, с северной стороны-существующей застройкой по улицам Плодоягодная, Тихая, Уральская, зоной рекреационных и природных территорий, с западной стороны-ручьем Абрамовка и границей муниципального образования городской округ Город Воткинск, с южной стороны-автодорогой Воткинск-Верхняя Талица муниципального образования "Город Воткинск" Удмуртской Республики. Исх. от 25.04.2022 № 07-02/11/3988  получен отказ. После утверждения Генплана и ПЗЗ  будет вновь направлено обращение об утверждении документации по планировке территории.</t>
  </si>
  <si>
    <t>По мере наполнения системы информацией муниципального образования "Город Воткинск" сведения предоставляются без взимания платы</t>
  </si>
  <si>
    <t xml:space="preserve">В целях установки и размещения рекламных конструкций на территории муниципального образования "Город Воткинск" принято постановление Администрации города Воткинска от 25.10.2022 № 1346 "О проведении открытого аукциона в электронной форме на право заключения договоров на установку и эксплуатацию рекламных конструкций, расположенных на территории муниципального образования "Город Воткинск".  ГКУ УР "РЦЗ УР" заключением от 07.11.2022 заявка Администрации города Воткинска от 02.11.2022 № знт-000339 направлена на доработку. В 2023 году документы доработаны и направлены в ГКУ УР  "РЦЗ УР". 
</t>
  </si>
  <si>
    <t xml:space="preserve">Внесения изменений в Схему размещения рекламных конструкций на территории муниципального образования "Город Воткинск" утверждены постановлениями Администрации города Воткинска от 17.03.2023 № 280, от 15.11.2023 № 1393. </t>
  </si>
  <si>
    <t>Нарушений не было, демонтаж не требовался.</t>
  </si>
  <si>
    <t>85</t>
  </si>
  <si>
    <t>24</t>
  </si>
  <si>
    <t>Заявлений на предоставление муниципальной услуги не поступало</t>
  </si>
  <si>
    <t>88</t>
  </si>
  <si>
    <t>159</t>
  </si>
  <si>
    <t>реализация мероприятий перенесена в отдельную муниципальную программу</t>
  </si>
  <si>
    <t>согласован 271 ордер на земляные работы</t>
  </si>
  <si>
    <t>Отчет о достигнутых значениях целевых показателей (индикаторов) муниципальной программы по состоянию на 01.01.2024</t>
  </si>
  <si>
    <t>факт на начало отчетного периода (за прошлый год  2022 год )</t>
  </si>
  <si>
    <t>план на конец отчетного (текущего) года  2023 год</t>
  </si>
  <si>
    <t>факт на конец отчетного периода  2023</t>
  </si>
  <si>
    <t xml:space="preserve">Уменьшение показателя обусловлено тем, что на основании 478- ФЗ  от 30.12.2021 "О внесении изменений в отдельные законодательные акты Российской Федерации" до 01.03.2031 кадастровый учет и регистрация прав на жилой или садовый дом, созданный на земельном участке, предназначенном для ведения садоводства, для индивидуального жилищного строительства или ведения личного подсобного хозяйства в границах населенного пункта, допускаются на основании только технического плана и правоустанавливающего документа на земельный участок (не представляется, если в ЕГРН зарегистрировано право заявителя на данный земельный участок). Наличие уведомлений о планируемом строительстве и об окончании строительства такого объекта недвижимости не требуется.
Право выбора порядка оформления указанного объекта недвижимости принадлежит его правообладателю.
</t>
  </si>
  <si>
    <t>Управляющие организациив течение 2023 года не продлили сроки договоров управления или содержания и ремонта, соответственно увеличилось количество домов без управления со 132 до 149. На объявленные Управлением ЖКХ открытые конкурсы по выбору управляющих организаций заявки не поступают</t>
  </si>
  <si>
    <t>Доля организации коммунального комплекса, осуществляющих производство товаров, оказание услуг по водо-, тепло-, газо- и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 процентов.</t>
  </si>
  <si>
    <t>Увеличение численности населения, для которого улучшится качество коммунальных услуг в сфере водоснабжения</t>
  </si>
  <si>
    <t>Увеличение численности населения, для которого улучшится качество коммунальных услуг в сфере теплоснабжения</t>
  </si>
  <si>
    <t>Увеличение протяженности замены инженерных сетей в сфере водоснабжения</t>
  </si>
  <si>
    <t>Увеличение протяженности замены инженерных сетей в сфере теплоснабжения</t>
  </si>
  <si>
    <t>Снижение аварийности коммунальной инфраструктуры в сфере водоснабжения</t>
  </si>
  <si>
    <t>Снижение аварийности коммунальной инфраструктуры в сфере теплоснабжения</t>
  </si>
  <si>
    <t>Значение показателя меняется в связи с паспортизацией дорог, строительства новых дорог и усовершенствование существующих покрытий дорог в 2023 году не проводилось. Осуществлялся только капитальный ремонт.</t>
  </si>
  <si>
    <t>Показатель снижается за счет проведения капитального ремонта дорог в рамках НП "БКД"и за счет привлеченных средств из бюджета УР на развитие транспортной системы. Плановое значение показателя не достигнуто в связи с выделением средств на устройство тротуаров</t>
  </si>
  <si>
    <t>Протяженность сетей уличного освещения в общей протяженности  улично-дорожной сети.</t>
  </si>
  <si>
    <t xml:space="preserve">Количество работающих светоточек на улично-дорожной сети </t>
  </si>
  <si>
    <t>Количество заявок, прошедших республиканский конкурсный отбор инициативных проектов</t>
  </si>
  <si>
    <t>Проведена новая линия наружного освещения на пос. Воглка</t>
  </si>
  <si>
    <t>В 2023 году установка контейнерных площадок не запланирована</t>
  </si>
  <si>
    <t>Конкурс в 2023 году не планировался и не проводился в связи с отсутствием финансирования</t>
  </si>
  <si>
    <t>Конкурсный отбор прошли 16 проектов, 15 реализовано, один проект будет закончен в 2024 году</t>
  </si>
  <si>
    <t>Заключен контракт на электроснабжение наружного освещения города и светофорных объектов. Введена новая сеть наружного освещения на пос. Вогулка</t>
  </si>
  <si>
    <t>Техническое обслуживание и содержание сетей осуществляется в рамках заключенных контрактов по результата открытых торгов. В рамках программы по энергосбережению осуществляются мероприятия по замене опор и проводов.</t>
  </si>
  <si>
    <t>1)в 2022 году закончена реконструкция   участка автомобильной дороги от ул. 3 км. Камской ж/д до ул. 6 км. Камской железной дороги, площадка "Сива"(1,92 км), в 2023 году произведена оплата работ за 2022 год в размере  68,44 млн.руб.                                    2) В 2023 году выполнена реконструкция участка автомобильной дороги ул.Лермонтова от ул.Глинки до ул.Железнодорожная протяженностью 0,27 км  на сумму 25,28 млн.руб.                                         3) В 2023 г. разработана проектно-сметная документация по реконструкции дороги ул.К.Маркса от ул.Пролетарская до ул. 1905 года, 3, расходы составили 3,8 млн.руб.</t>
  </si>
  <si>
    <t>Выбор и реализация способа управления МКД. Снижение количества домов, собственники которых не выбрали (не реализовали) способ управления МКД</t>
  </si>
  <si>
    <t>Выбор и реализация способа управления МКД. Увеличение количества домов, собственники которых выбрали и реализовали способ управления МКД</t>
  </si>
  <si>
    <t>Оказание муниципальной услуги по признанию многоквратирных домов аварийными и подлежащими сносу. Ведение реестра для формирования заявок в Региональную адресную программу.</t>
  </si>
  <si>
    <t xml:space="preserve">Включение многоквратирных домов, признанных в установленном порядке аварийными и подлежащими сносу в Региональную адресную программу по переселению граждан из аварийного жилищного фонда </t>
  </si>
  <si>
    <t>Заключение контрактов на на долевое строительство, приобретение жилья для переселения граждан из аварийного жилищного фонда</t>
  </si>
  <si>
    <t xml:space="preserve">Внесение изменений в реестр объектов муниципальной собственности, оказание муниципальной услуги по заключению договоров социального найма, перечисление средств на расчетные счета граждан по договорам изъятия. </t>
  </si>
  <si>
    <t>Обеспечение платежей (взносов) на капитальный ремонт муниципального жилищного фонда</t>
  </si>
  <si>
    <t>Обеспечение платежей за отопление жилых помещений, содержание и текущий ремонт общего имущества многоквартирных домов за свободные жилые помещения</t>
  </si>
  <si>
    <t>Приведение жилых помещений в нормативное состояние.</t>
  </si>
  <si>
    <t>Осуществление переданных органам местного самоуправления отдельных государственных полномочий Удмуртской Республики по государственному жилищному надзору</t>
  </si>
  <si>
    <t>Оказание услуг по начислению, перерасчету платы за наем, отражению оплаты и ведению аналитики в разрезе финансово-лицевых счетов нанимателей муниципального жилищного фонда.</t>
  </si>
  <si>
    <t>Информирование по вопросам, принятие мер реагирования по результам рассмотрения обращений</t>
  </si>
  <si>
    <t>Оказание муниципальной услуги по обращениям граждан и юридических лиц</t>
  </si>
  <si>
    <t>Обеспечение бесперебойного теплоснабжения жилищного фонда, социальных объектов в зимний период</t>
  </si>
  <si>
    <t>Ежемесячное обновление базы данных по расчетам с гражданами за наем жилых помещений по договорам социального найма, найма жилых помещений муниципального жилищного фонда.</t>
  </si>
  <si>
    <t>Управление муниципальным жилищным фондом</t>
  </si>
  <si>
    <t>Текущий и капитальный ремонт муниципальных жилых помещений, изготовление технической документации, справочной информации, составление актов обследования</t>
  </si>
  <si>
    <t>Заключение договоров социального найма, найма жилых помещений специализированного жилищного фонда, составление актов приема-передачи, оформление документов для передачи жилых помещений в собственность граждан (приватизация)</t>
  </si>
  <si>
    <t>Учет муниципального жилищного фонда, формирование и оформление документов для регистрации права муниципальной собственности на жилые помещения, формирование статистического отчета по жилищному фонду.</t>
  </si>
  <si>
    <t xml:space="preserve">Установление размера платы за пользование жилым помещением (платы за наем) по по договорам социального найма и договорам найма жилых помещений государственного и муниципального жилищного
</t>
  </si>
  <si>
    <t>Управление жилищно-коммунального хозяйства, Администрация города Воткинска</t>
  </si>
  <si>
    <t>Установление платы за содержание жилого помещения для нанимателей жилых помещений по договорам
социального найма и договорам найма жилых помещений государственного и муниципального жилищного
фонда и размер платы за содержание жилого помещения для собственников жилых помещений, которые не приняли решение о выборе способа управления многоквартирным
домом,  для собственников жилых помещений, которые не реализовали способ управления</t>
  </si>
  <si>
    <t>Актуализация перечня объектов жилищного фонда в Реестре муниципального имущества муниципального образования «Город Воткинск»</t>
  </si>
  <si>
    <t>Проведение проверок соблюдения
условий договоров социального найма, найма специализированных жилых помещений, договоров аренды,  контроль за своевременностью и полнотой поступления платы по договорам, а также соответствия жилых помещений муниципального жилищного фонда
установленным санитарным и техническим правилам и нормам</t>
  </si>
  <si>
    <t>Обеспечение доходов  бюджета от использования имущества, находящегося в муниципальной собственности, обеспечение эффективного расходования бюджетных средств на содержание  и ремонт муниципальных жилых помещений</t>
  </si>
  <si>
    <t>Ограничение роста платы за содержание общего имущества для нанимателей жилых помещений, обеспечение условий для реализации мероприятий по выбору способа управления, в том числе для проведения конкурсов по отбору управляющих организаций для управления многоквратирными домами</t>
  </si>
  <si>
    <t>Государственная регистрации права собственности на основании заключенных контрактов на долевое участие в строительстве или на приобретение жилья, а также государственная регистрация права собственности на основании заключенных с собственниками жилых помещений договоров мены, изъятия, заключение договоров социального найма</t>
  </si>
  <si>
    <t xml:space="preserve">Организация сноса домов, признанных в установленном порядке аварийными и подлежащими сносу, составления актов обследования земельных участков после сноса домов </t>
  </si>
  <si>
    <t>Снос домов, составление актов обследования земельных участков, фактическое подтверждение их освождения для дальнейшего использование земельного участка для муниципальных нужд или реализации</t>
  </si>
  <si>
    <t xml:space="preserve">Составлено 6 актов обследования для снятия с кадастрового учета снесенных многоквартирных домов (сняты 6 домов) </t>
  </si>
  <si>
    <t>Реализация мероприятий по капитальному ремонту общего имущества многоквартирных домов, расположенных на территории муниципального образования "Город Воткинск"</t>
  </si>
  <si>
    <t xml:space="preserve"> На 31.12.2023 г. в реестре муниципальной собственности 893 жилых помещения. Зарегистрировано право муниципальной собственности на 21 объект: 19 квартир (передано из Минсоцполитики),1 жилое помещение (по договору мены), 1 квартира для переселения из аварийного жилья ; предоставлено выписок из реестра муниципальной собственности - 420.  Сформирован  и отправлен отчет по форме № 1 Жилфонд за 2023 год; </t>
  </si>
  <si>
    <t xml:space="preserve">С 01.01.2023 г. постановлением Администрации города Воткинска от 12 декабря 2022 года № 1544 установлен базовый размер платы за пользование жилым помещением (плата за наем) и коэффициенты соответствия платы, внесены изменения  от 23.10.2023 № 1257 в связи с реализацией Положения «О порядке предоставления жилых помещений муниципального жилищного фонда коммерческого использования муниципального образования «Город Воткинск» установлен дополнительный коэффициент соответствия платы для договоров коммерческого найма 
</t>
  </si>
  <si>
    <t>1) Переоформлено 28 договоров найма спецжилфонда в связи с истечением срока.                                                                                      2) Направлено 77  претензий нанимателям  жилых помещений, имеющим задолженность по плате за наем.                                          3) Подготовлено документов в Правовое управлением для оформления заявлений на выдачу судебных приказов по 31 жилому помещению  с солидарной ответственностью о взыскании задолженности на сумму 526,20 тыс.руб, выдано 32 судебных приказа на 12 жилых помещений  на сумму 184,5 тыс.руб. В службу судебных приставов на повторное рассмотрение направлено 118 судебных приказов на сумму 1434,0 тыс.руб., заключено 7 договоров рассрочки долга на сумму 105,14 тыс.руб.                                                                                                                     4) Проведено рейдов по 83 -м  свободным жилым помещениям;</t>
  </si>
  <si>
    <t>Строительство, реконструкция и приобретение объектов коммунальной инфраструктуры, в отношении линейных объектов - также их капитальный ремонт за счет бюджетных средств</t>
  </si>
  <si>
    <t>Управление жилищно-коммунального хозяйства, МКУ "УКС" г.Воткинска</t>
  </si>
  <si>
    <t>Управление муниципального имущества и земельных ресурсов, Управление жилищно-коммунального хозяйства,  МКУ "УКС" г.Воткинска</t>
  </si>
  <si>
    <t>Управление жилищно-коммунального хозяйства, Управление Архитектуры и градостроительства, МКУ "УКС" г.Воткинска</t>
  </si>
  <si>
    <t>Управление жилищно-коммунального хозяйства, Управление Архитектуры и градостроительства,  МКУ "УКС" г.Воткинска</t>
  </si>
  <si>
    <t>Управление жилищно-коммунального хозяйства,     МКУ "УКС" г.Воткинска</t>
  </si>
  <si>
    <t xml:space="preserve"> Управление жилищно-коммунального хозяйства,  МКУ "УКС" г.Воткинска</t>
  </si>
  <si>
    <t xml:space="preserve"> МКУ "УКС" г.Воткинска</t>
  </si>
  <si>
    <t>1192.1</t>
  </si>
  <si>
    <t xml:space="preserve">Увеличение периода реализации программы до 2026 года, внесение изменений в ресурсное обеспечение программы, корректировка павпорта программы, актуализация наименований мероприятий и целевых показателей </t>
  </si>
  <si>
    <t>Ввнесение изменений в ресурсное обеспечение программы в связи с внесением изменений в бюджет МО на 2023 год, принятие бюджета на 2024, плановый период 2025-2026 гг.</t>
  </si>
  <si>
    <t>Проведены повторные конкурсные процедуры на 7 муниципальных маршрутов</t>
  </si>
  <si>
    <t xml:space="preserve">Заключено 7 муниципальных контрактов. </t>
  </si>
  <si>
    <t>В реестр организаций коммунального комплекса в 2023 году  включено ООО "Энергогарант", присвоен статус ЕТО</t>
  </si>
  <si>
    <t>мероприятие исчезло из программы</t>
  </si>
  <si>
    <t>Создание мест (площадок) накопления твердых коммунальных отходов для размещения контейнеров, бункеров</t>
  </si>
  <si>
    <t>17</t>
  </si>
  <si>
    <t>Мероприятие по ликвидации неиспользуемого скотомогильника</t>
  </si>
  <si>
    <t>Охрана окружающей среды</t>
  </si>
  <si>
    <t>Ликвидирован  1 неиспользуемый скотомогильник</t>
  </si>
  <si>
    <t>Осуществление отдельных государственных полномочий УР по организации мероприятий при осуществлении деятельности по обращению с животными без владельцев</t>
  </si>
  <si>
    <t xml:space="preserve">Предупреждение возникновения эпидемий,  и (или) иных чрезвычайных ситуаций, связанных с распространением заразных болезней, общих для человека и животных, носителями возбудителей которых могут быть животные без владельцев; гуманное отношение к животным без владельцев
</t>
  </si>
  <si>
    <t>Предоставление участка земли для погребения умершего на территориях кладбищ ,организация и содержание мест погребения</t>
  </si>
  <si>
    <t>Поддержка и развитие местных инициатив, вовлечение граждан в изменение облика городских территорий, улиц частного сектора, создание  ТОС. Привлечение инвестиций за счет средств бюджета Удмуртской Республики, граждан, предпринимателей</t>
  </si>
  <si>
    <t>Снижение транспортного потока и сохранение  дорожного покрытия городских дорог в жилой зоне, открытие новых и расширение действующих производств.</t>
  </si>
  <si>
    <t>Развитие транспортной сети автомобильных дорог общего пользования муниципального значения и иных транспортных инженерных сооружений</t>
  </si>
  <si>
    <t>Обеспечение дорожной деятельности в целях достижения показателей целевых региональных программ (осуществление крупных особо важных для социально-экономического развития Российской Федерации проектов, приведение в нормативное состояние, развитие и увеличение пропускной способности сети автомобильных дорог)</t>
  </si>
  <si>
    <t>Осуществление муниципального регулирования в части создания и использования парковок (парковочных мест) на территории городского округа «Город Воткинск».</t>
  </si>
  <si>
    <t xml:space="preserve">В рамках контракта по озеленению: посадка, уход за цветниками, спил опасных и больных деревьев, скос травы вдоль магистральных дорог. </t>
  </si>
  <si>
    <t xml:space="preserve">В рамках заключенного контракта осуществлялись уборка мест захоронений, вывоз мусора.  </t>
  </si>
  <si>
    <t>В рамках заключенного контракта на оказание услуги по отлову  и содержанию безнадзорных животныхна территории города Воткинска было отловлено  142 собаки, из них 10 возвращено владельцам собак, 132 собак возвращены на прежнее место его обитания.</t>
  </si>
  <si>
    <t>Проводится выдача разрешений на захоронение, за 2023 год произведено 1119 захоронений, 9 организаций оказывают ритуальные услуги на территори  города.</t>
  </si>
  <si>
    <t xml:space="preserve">ведется работа по  обледованию зеленых насаждений, выдан 182 порубочный билет </t>
  </si>
  <si>
    <t>В рамках проведения контроля за исполнением Правил благоустройства  Административной комиссией рассмотрено 106 дел об административных правонарушениях, наложено административных штрафов на сумму 76 тыс.рубю.</t>
  </si>
  <si>
    <t>Приобретено и установлено 2 остановочных павильона, финансирование в рамках муниципальной программы «Социальная поддержка населения на 2020-2026 годы»</t>
  </si>
  <si>
    <t xml:space="preserve">На реализацию НП "Безопасные и качественные автомобильные  дороги"выделено 100 000,0 тыс.руб. Выполнен капитальный ремонт 2,839 км дорог:                                                                                        - Центральная площадь;
 - ул. 8 Марта от ул.8 Марта, 9 до ул. Пугачева;
 - ул. Ст. Разина от ул. Дзержинского до ул.1 Мая; 
 - ул. Луначарского от ул. Краснофлотская до ул. Подлесная;
- ул. Кирова от ул. Чапаева до ул. Халтурина;
</t>
  </si>
  <si>
    <t>В рамках БКД -2,839 км, в рамках предоставления субсидий - 2,88 км</t>
  </si>
  <si>
    <t>Ответственный исполнитель: Управление жилищно-коммунального хозяйства Администрации города Воткинска</t>
  </si>
  <si>
    <t>ООО "Энергогарант" выполнен капитальный ремонт системы теплоснабжения жилого района Восточный город Воткинск от тепловой камеры № 12 до тепловой камеры № 18 в районе жилых домов № 18, 20 по ул. Луначарского протяженностью 540 м. Финансирование запланировано на 2024 год в размере 9,2 млн.руб.</t>
  </si>
  <si>
    <t>Произведено согласование по 17 заявкам по межрегиональным маршрутам.</t>
  </si>
  <si>
    <t xml:space="preserve">В Минтранс УР направлена заявка на включениеобъектов города Воткинска в Программу дорожной детельности Удмуртской Республики на 2023-2028 годы </t>
  </si>
  <si>
    <t xml:space="preserve">Установлен светофорный объект (ул. Мира-ул.Орджоникидзе), выполнена регулировка для движения пешеходов во всех направлениях. Установлены искусственные дорожные неровности на 6 -ти пешеходных переходах. 
На 10 остановочных пунктах общественного транспорта устроены заездные карманы и посадочные площадки .
 На 8 нерегулируемых пешеходных переходах  нанесена разметка из износостойких материалов, на 14 пешеходных переходах разметка выполнена в желто-белом исполнении. 
 Проведено 3 заседаний комиссии по безопасности дорожного движения. </t>
  </si>
  <si>
    <t>Размер платы на 2023 год не устанавливался, действует плата, ограничение роста платы для нанимателей сохраняется на уровне, установленном с 01.07.2020 года</t>
  </si>
  <si>
    <t>реализации инвестиционных проектов в 2023 году не было</t>
  </si>
  <si>
    <t>в связи с отсутствием инвестиционных проектов исполнение функций заказчика не потребовалось</t>
  </si>
  <si>
    <t>Мероприятия проведены в рамках мероприятий 073014,  073023</t>
  </si>
  <si>
    <t xml:space="preserve">Проводится регулярное патрулирование городских лесов, в том числе котроль за вырубкой сухостойных деревьев в рамках предосталленных договоров купли-продажи лесных насаждений с физическими лицами для заготовки древесины в соответствии с ст. 30 Лесного кодекса РФ для отопления. В рамках противопожарных мероприятий обустроены минирализированные полосы протяженностью 43,0 км. </t>
  </si>
  <si>
    <t xml:space="preserve">Заключен контракт на ликвидацию возгораний, осуществление дежурств. Постановлением Администрации гВоткинска от 04.04.2023 № 333 организован и проведен общегородская акция "Чистый город" (субботник) 17.04-31.05.2023. В рамках акции "Вода России проведены мероприятия по очисткее от мусора и древесного хлама берегов и прилегающих акваторий водных объектов (очищен берег Воткинского водохранилища 3 км с участием 130 волонтеров) </t>
  </si>
  <si>
    <t xml:space="preserve">Материалы размещаются на сайте Администрации города Воткинска. Для информирования используются ранее изготовленные и размещенные на территориях общего пользования банеры. </t>
  </si>
  <si>
    <t>В рамках контрактов проводятся мероприятия по уборке территории от мусора и несанкционированных свалок.                                                              В рамках контракта с ООО "Спецавтохозяйство" на оказание услуг по ликвидации мест несанкционированного размещения твердых коммунальных отходов было вывезено 76,78 тонны мусора, ликвидирована несанкционированная свалка в районе ул. Красноармейская, 33</t>
  </si>
  <si>
    <t>На территории города Воткинска организовано 256  мест (площадок) накопления твердых коммунальных отходов, из них построено 99.  В 2023 году дополнительно организовано 5 мест накопления</t>
  </si>
  <si>
    <t xml:space="preserve">Согласовано 410 специальных разрешений на движение по автомобильным дорогам транспортных средств, осуществляющих перевозки опасных, тяжеловесных и (или) крупногабаритных грузов. </t>
  </si>
  <si>
    <t>Мероприятия не проводились</t>
  </si>
  <si>
    <t xml:space="preserve">В Министерство строительства, ЖКХ и энергетики УР направлены заявки на софинансирование:                                                        1. Мероприятий по строительству, модернизации и капитальному ремонту объектов муниципальной собственности по отрасли «Коммунальная инфраструктура» (Адресная инвестиционная программа УР) на 2024 год и на плановый период 2025-2026 годов на сумму 4994,5 млрд.руб.                                                                                2. Внесены изменения  в Региональную программу модеранизации объектов коммунальной инфраструктуры на 2023-2024 гг.                                                                                                3.На реализацию мероприятий в области поддержки и развития коммунального хозяйства в УР, направленных на повышение надежности, устойчивости и экономичности жилищно-коммунального хозяйства (подготовка к зиме) на 2024 год и на плановый период 2025-2026 годов на сумму  9251,0 тыс.руб.                           </t>
  </si>
  <si>
    <t xml:space="preserve">В связи с проведением общегородских праздников и ремонтных работ на дорожном полотне принято 11 НПА об ограничении движения транспортных средств </t>
  </si>
  <si>
    <t xml:space="preserve">В 2023 году паспортизировано 36 автомобильных дорог местного значения. </t>
  </si>
  <si>
    <t>Установлены светильники наружного освещения на поселке Вогулка</t>
  </si>
  <si>
    <t>динамика показателя положительная</t>
  </si>
  <si>
    <t xml:space="preserve">Проводятся периодические рейды по соблюдению расписаний движения, на каждом транспортном средстве установлена система ГЛОНАСС, тем самым осуществляется контрольза соблюдением установленного маршрута и расписания </t>
  </si>
  <si>
    <t>-</t>
  </si>
  <si>
    <t>Для формирования показателей использованыплановые и отчетные данные по итогам 2022 года</t>
  </si>
  <si>
    <t>Для формирования показателей использованы плановые и отчетные данные по итогам 2022 года</t>
  </si>
  <si>
    <t>В муниципальной программе не откорректированы показатели в соответствии с Постановлением Правительства УР от  23.11.2023 в  Региональную программу по модернизации систем коммунальной инфраструктуры в Удмуртской Республике на 2023 - 2027 годы". Плановые показатели в сфере водоснабжения не достигнуты в связи со снижением количества мероприятий.</t>
  </si>
  <si>
    <t>В 4-х многоквартирных домах города Воткинска проведена замена 5-ти лифтов, софинансирование из местного бюджета составило 615,5 тыс.руб. Перечислено взносов на капитальный ремонт МКД за жилые помещения, находящиеся в муниципальной собственности, на сумму 1085,0 тыс.руб.</t>
  </si>
  <si>
    <t xml:space="preserve">Заключены договоры с ресурсоснабжающими организациями на оказание коммунальных услуг  по свободным жилым помещениям, оплата составила 2200,6 тыс.руб., с управляющими организациями за содержание и текущий ремонт мест обьщего пользования 
</t>
  </si>
  <si>
    <t>Ведение реестра муниципальных жилых помещений, оказание муниципальных услуг по заключению договоров социального найма, найма жилых помещений специализированного жилищного фонда, передаче жилых помещений в собственность граждан (приватизация)</t>
  </si>
  <si>
    <t xml:space="preserve">За 2023 оказано услуг:                                                                                                                                     - оформлено  40 договоров найма служебных жилых помещений;
- оформлено 11 договоров найма маневренных жилых помещений;
- заключено 44 договора социального найма жилых помещений;
- заключено 5 договоров коммерческого найма жилых помещений;
- передано муниципальных жилых помещений в собственность граждан – 29 ед. общей площадью 1237,05 кв.м.
</t>
  </si>
  <si>
    <t xml:space="preserve"> В рамках соглашения о выделении субсидий из бюджета УР выполнены работы на сумму 48,030 млн.руб. Проведен капитальный ремонт 9 участков дорог протяженностью 2,884 км:                                                                                             - ул. Спорта от ул. Кирова, 70 до ул. Подлесная;
- ул. Пролетарская от д.31а до д.31г;
- ул. Робеспьера от д.26 до д.22;
- ул. Вогульская от д.6 до д.3 (район Школы № 9);
-ул. 1 Мая от д.147 до д.171;
-ул. Волгоградская от д.2 до д.10;
-ул. Зориной от ул. Механизаторов до ул.Зориной, 113
- Гавриловский тракт                                                                                 - ул. Робеспьера (от ул. Кирова до ул. Робеспьера, д.15)
Выполнено обустройство 9 тротуаров протяженностью 1463 пог.м
- ул. Школьная от ул.Пермяка до ул.Верхняя, 9                                      - ул. Освобождения от ул. Красноармейская до ул.Республиканская;                                                                                                     
- ул. Красноармейская (от ул.Толстого до ул.Фрунзе);
- ул. 1 Мая в районе дома № 127-129 (подходы к ГБ1)
- ул. Юбилейная от ул. Юбилейная,5 (Южная ярмарка) до ул. Ленинградская;
- ул. Серова (от ул. Кунгурцева до КДЦ "Октябрь";
- ул. Мичурина в районе дома № 13;                                                         - в районе ул. Мичурина 13 от парка до ул. Павлова, 8;
-ул. Ленина от ул. 1 Мая до ул.Марата.
       Проведен ямочный ремонт автомобильных дорог на сумуу 2,0 млн.руб.
        Произведена оплата выполненных работ за 2022 год на сумму 50,96 млн.руб.-</t>
  </si>
  <si>
    <t xml:space="preserve"> В рамках соглашения о выделении субсидий из бюджета УР выполнены работы на сумму 48,030 млн.руб. Проведен капитальный ремонт 9 участков дорог протяженностью 2,88 км:                                                                                             - ул. Спорта от ул. Кирова, 70 до ул. Подлесная;
- ул. Пролетарская от д.31а до д.31г;
- ул. Робеспьера от д.26 до д.22;
- ул. Вогульская от д.6 до д.3 (район Школы № 9);
-ул. 1 Мая от д.147 до д.171;
-ул. Волгоградская от д.2 до д.10;
-ул. Зориной от ул. Механизаторов до ул.Зориной, 113
- Гавриловский тракт                                                                                 - ул. Робеспьера (от ул. Кирова до ул. Робеспьера, д.15)
Выполнено обустройство 9 тротуаров протяженностью 1463 пог.м
- ул. Школьная от ул.Пермяка до ул.Верхняя, 9                                      - ул. Красноармейская (от ул. Азина до ул. Освобождения)                                                                                              
- ул. Красноармейская (от ул.Толстого до ул.Фрунзе);
- ул. 1 Мая в районе дома № 127-129 (подходы к ГБ1)
- ул. Юбилейная от ул. Юбилейная,5 (Южная ярмарка) до ул. Ленинградская;
- ул. Серова (от ул. Кунгурцева до КДЦ "Октябрь";
- ул. Мичурина в районе дома № 13;                                                         - в районе ул. Мичурина 13 от парка до ул. Павлова, 8;
-ул. Ленина от ул. 1 Мая до ул.Марата.
       Проведен ямочный ремонт автомобильных дорог на сумуу 2,0 млн.руб.
        Произведена оплата выполненных работ за 2022 год на сумму 50,96 млн.руб.
- ул. Освобождения от ул. Красноармейская до ул.Республиканская;                                                                                     - ул. Кирова от ул. Центральная площадь до ул. Шувалова
- ул. Шувалова от ул.Кирова до ул.Ленина;
- ул. Кирова, 1 от ул. Центральная площадь до ул. Шувалова;</t>
  </si>
  <si>
    <t>Зам. главы  Администрации города Воткинска по архитектуре, строительству, жилищно-коммунальному хозяйству и транспорту</t>
  </si>
  <si>
    <t>Форма № 3</t>
  </si>
</sst>
</file>

<file path=xl/styles.xml><?xml version="1.0" encoding="utf-8"?>
<styleSheet xmlns="http://schemas.openxmlformats.org/spreadsheetml/2006/main">
  <numFmts count="6">
    <numFmt numFmtId="43" formatCode="_-* #,##0.00\ _₽_-;\-* #,##0.00\ _₽_-;_-* &quot;-&quot;??\ _₽_-;_-@_-"/>
    <numFmt numFmtId="164" formatCode="#,##0.0"/>
    <numFmt numFmtId="165" formatCode="0.0%"/>
    <numFmt numFmtId="166" formatCode="#,##0.000"/>
    <numFmt numFmtId="167" formatCode="0.0"/>
    <numFmt numFmtId="168" formatCode="0.000"/>
  </numFmts>
  <fonts count="67">
    <font>
      <sz val="11"/>
      <color theme="1"/>
      <name val="Calibri"/>
      <family val="2"/>
      <scheme val="minor"/>
    </font>
    <font>
      <sz val="10"/>
      <name val="Times New Roman"/>
      <family val="1"/>
      <charset val="204"/>
    </font>
    <font>
      <sz val="10"/>
      <color indexed="8"/>
      <name val="Times New Roman"/>
      <family val="1"/>
      <charset val="204"/>
    </font>
    <font>
      <b/>
      <sz val="10"/>
      <name val="Times New Roman"/>
      <family val="1"/>
      <charset val="204"/>
    </font>
    <font>
      <sz val="8.5"/>
      <color indexed="8"/>
      <name val="Times New Roman"/>
      <family val="1"/>
      <charset val="204"/>
    </font>
    <font>
      <b/>
      <sz val="8.5"/>
      <color indexed="8"/>
      <name val="Times New Roman"/>
      <family val="1"/>
      <charset val="204"/>
    </font>
    <font>
      <b/>
      <sz val="8.5"/>
      <name val="Times New Roman"/>
      <family val="1"/>
      <charset val="204"/>
    </font>
    <font>
      <sz val="8.5"/>
      <name val="Times New Roman"/>
      <family val="1"/>
      <charset val="204"/>
    </font>
    <font>
      <sz val="8"/>
      <name val="Times New Roman"/>
      <family val="1"/>
      <charset val="204"/>
    </font>
    <font>
      <b/>
      <sz val="8"/>
      <name val="Times New Roman"/>
      <family val="1"/>
      <charset val="204"/>
    </font>
    <font>
      <sz val="11"/>
      <color indexed="9"/>
      <name val="Calibri"/>
      <family val="2"/>
      <charset val="204"/>
    </font>
    <font>
      <sz val="11"/>
      <name val="Calibri"/>
      <family val="2"/>
      <charset val="204"/>
    </font>
    <font>
      <sz val="7"/>
      <color indexed="8"/>
      <name val="Times New Roman"/>
      <family val="1"/>
      <charset val="204"/>
    </font>
    <font>
      <b/>
      <sz val="12"/>
      <name val="Times New Roman"/>
      <family val="1"/>
      <charset val="204"/>
    </font>
    <font>
      <sz val="12"/>
      <name val="Times New Roman"/>
      <family val="1"/>
      <charset val="204"/>
    </font>
    <font>
      <sz val="9"/>
      <name val="Times New Roman"/>
      <family val="1"/>
      <charset val="204"/>
    </font>
    <font>
      <b/>
      <u/>
      <sz val="12"/>
      <name val="Times New Roman"/>
      <family val="1"/>
      <charset val="204"/>
    </font>
    <font>
      <b/>
      <sz val="11"/>
      <name val="Times New Roman"/>
      <family val="1"/>
      <charset val="204"/>
    </font>
    <font>
      <sz val="8"/>
      <name val="Calibri"/>
      <family val="2"/>
      <charset val="204"/>
    </font>
    <font>
      <sz val="10"/>
      <color indexed="8"/>
      <name val="Calibri"/>
      <family val="2"/>
    </font>
    <font>
      <sz val="8"/>
      <name val="Calibri"/>
      <family val="2"/>
    </font>
    <font>
      <sz val="12"/>
      <color indexed="8"/>
      <name val="Times New Roman"/>
      <family val="1"/>
      <charset val="204"/>
    </font>
    <font>
      <sz val="8.5"/>
      <name val="Calibri"/>
      <family val="2"/>
      <charset val="204"/>
    </font>
    <font>
      <sz val="11"/>
      <name val="Times New Roman"/>
      <family val="1"/>
      <charset val="204"/>
    </font>
    <font>
      <u/>
      <sz val="11"/>
      <color theme="10"/>
      <name val="Calibri"/>
      <family val="2"/>
      <scheme val="minor"/>
    </font>
    <font>
      <sz val="11"/>
      <color rgb="FFFF0000"/>
      <name val="Calibri"/>
      <family val="2"/>
      <scheme val="minor"/>
    </font>
    <font>
      <sz val="11"/>
      <name val="Calibri"/>
      <family val="2"/>
      <scheme val="minor"/>
    </font>
    <font>
      <sz val="8.5"/>
      <color rgb="FFFF0000"/>
      <name val="Times New Roman"/>
      <family val="1"/>
      <charset val="204"/>
    </font>
    <font>
      <sz val="12"/>
      <color theme="1"/>
      <name val="Calibri"/>
      <family val="2"/>
      <scheme val="minor"/>
    </font>
    <font>
      <b/>
      <sz val="11"/>
      <color rgb="FFFF0000"/>
      <name val="Calibri"/>
      <family val="2"/>
      <scheme val="minor"/>
    </font>
    <font>
      <sz val="9"/>
      <color rgb="FFFF0000"/>
      <name val="Times New Roman"/>
      <family val="1"/>
      <charset val="204"/>
    </font>
    <font>
      <sz val="10"/>
      <name val="Calibri"/>
      <family val="2"/>
      <charset val="204"/>
    </font>
    <font>
      <sz val="8"/>
      <color indexed="8"/>
      <name val="Times New Roman"/>
      <family val="1"/>
      <charset val="204"/>
    </font>
    <font>
      <b/>
      <sz val="9"/>
      <color indexed="8"/>
      <name val="Times New Roman"/>
      <family val="1"/>
      <charset val="204"/>
    </font>
    <font>
      <sz val="9"/>
      <color indexed="8"/>
      <name val="Times New Roman"/>
      <family val="1"/>
      <charset val="204"/>
    </font>
    <font>
      <b/>
      <sz val="9"/>
      <name val="Times New Roman"/>
      <family val="1"/>
      <charset val="204"/>
    </font>
    <font>
      <b/>
      <sz val="11"/>
      <name val="Calibri"/>
      <family val="2"/>
      <scheme val="minor"/>
    </font>
    <font>
      <b/>
      <sz val="12"/>
      <color indexed="8"/>
      <name val="Times New Roman"/>
      <family val="1"/>
      <charset val="204"/>
    </font>
    <font>
      <b/>
      <sz val="11"/>
      <color theme="1"/>
      <name val="Calibri"/>
      <family val="2"/>
      <scheme val="minor"/>
    </font>
    <font>
      <sz val="14"/>
      <color indexed="8"/>
      <name val="Times New Roman"/>
      <family val="1"/>
      <charset val="204"/>
    </font>
    <font>
      <sz val="14"/>
      <color indexed="8"/>
      <name val="Calibri"/>
      <family val="2"/>
    </font>
    <font>
      <sz val="11"/>
      <color theme="1"/>
      <name val="Times New Roman"/>
      <family val="1"/>
      <charset val="204"/>
    </font>
    <font>
      <sz val="10"/>
      <name val="Calibri"/>
      <family val="2"/>
      <charset val="204"/>
      <scheme val="minor"/>
    </font>
    <font>
      <sz val="10"/>
      <color theme="1"/>
      <name val="Times New Roman"/>
      <family val="1"/>
      <charset val="204"/>
    </font>
    <font>
      <sz val="10"/>
      <color theme="1"/>
      <name val="Calibri"/>
      <family val="2"/>
      <charset val="204"/>
      <scheme val="minor"/>
    </font>
    <font>
      <sz val="10"/>
      <color rgb="FFFF0000"/>
      <name val="Times New Roman"/>
      <family val="1"/>
      <charset val="204"/>
    </font>
    <font>
      <sz val="10"/>
      <name val="Calibri"/>
      <family val="2"/>
      <scheme val="minor"/>
    </font>
    <font>
      <sz val="10"/>
      <color theme="1"/>
      <name val="Calibri"/>
      <family val="2"/>
      <scheme val="minor"/>
    </font>
    <font>
      <b/>
      <sz val="10"/>
      <name val="Calibri"/>
      <family val="2"/>
      <scheme val="minor"/>
    </font>
    <font>
      <b/>
      <sz val="10"/>
      <color theme="1"/>
      <name val="Calibri"/>
      <family val="2"/>
      <scheme val="minor"/>
    </font>
    <font>
      <b/>
      <sz val="10"/>
      <name val="Calibri"/>
      <family val="2"/>
      <charset val="204"/>
      <scheme val="minor"/>
    </font>
    <font>
      <b/>
      <sz val="10"/>
      <color theme="1"/>
      <name val="Times New Roman"/>
      <family val="1"/>
      <charset val="204"/>
    </font>
    <font>
      <b/>
      <sz val="12"/>
      <name val="Calibri"/>
      <family val="2"/>
      <charset val="204"/>
    </font>
    <font>
      <b/>
      <sz val="11"/>
      <name val="Calibri"/>
      <family val="2"/>
    </font>
    <font>
      <b/>
      <sz val="8.5"/>
      <color rgb="FFFF0000"/>
      <name val="Times New Roman"/>
      <family val="1"/>
      <charset val="204"/>
    </font>
    <font>
      <sz val="8"/>
      <name val="Calibri"/>
      <family val="2"/>
      <charset val="204"/>
      <scheme val="minor"/>
    </font>
    <font>
      <b/>
      <sz val="10"/>
      <name val="Calibri"/>
      <family val="2"/>
    </font>
    <font>
      <sz val="9"/>
      <color indexed="81"/>
      <name val="Tahoma"/>
      <family val="2"/>
      <charset val="204"/>
    </font>
    <font>
      <b/>
      <sz val="9"/>
      <color indexed="81"/>
      <name val="Tahoma"/>
      <family val="2"/>
      <charset val="204"/>
    </font>
    <font>
      <sz val="8.5"/>
      <name val="Calibri"/>
      <family val="2"/>
      <charset val="204"/>
      <scheme val="minor"/>
    </font>
    <font>
      <sz val="11"/>
      <color theme="1"/>
      <name val="Calibri"/>
      <family val="2"/>
      <scheme val="minor"/>
    </font>
    <font>
      <sz val="8"/>
      <name val="Calibri"/>
      <family val="2"/>
      <scheme val="minor"/>
    </font>
    <font>
      <sz val="12"/>
      <name val="Calibri"/>
      <family val="2"/>
      <charset val="204"/>
    </font>
    <font>
      <sz val="11"/>
      <name val="Calibri"/>
      <family val="2"/>
    </font>
    <font>
      <b/>
      <sz val="13.75"/>
      <name val="Verdana"/>
      <family val="2"/>
      <charset val="204"/>
    </font>
    <font>
      <sz val="13.75"/>
      <name val="Verdana"/>
      <family val="2"/>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24" fillId="0" borderId="0" applyNumberFormat="0" applyFill="0" applyBorder="0" applyAlignment="0" applyProtection="0"/>
    <xf numFmtId="43" fontId="60" fillId="0" borderId="0" applyFont="0" applyFill="0" applyBorder="0" applyAlignment="0" applyProtection="0"/>
  </cellStyleXfs>
  <cellXfs count="424">
    <xf numFmtId="0" fontId="0" fillId="0" borderId="0" xfId="0"/>
    <xf numFmtId="0" fontId="1" fillId="0" borderId="0" xfId="0" applyFont="1" applyFill="1"/>
    <xf numFmtId="0" fontId="2" fillId="0" borderId="0" xfId="0" applyFont="1"/>
    <xf numFmtId="0" fontId="4" fillId="0" borderId="1" xfId="0" applyFont="1" applyFill="1" applyBorder="1" applyAlignment="1">
      <alignment horizontal="center" vertical="center" wrapText="1"/>
    </xf>
    <xf numFmtId="0" fontId="0" fillId="0" borderId="0" xfId="0" applyFill="1"/>
    <xf numFmtId="0" fontId="16" fillId="0" borderId="2" xfId="1" applyFont="1" applyBorder="1" applyAlignment="1">
      <alignment vertical="center" wrapText="1"/>
    </xf>
    <xf numFmtId="0" fontId="16" fillId="0" borderId="0" xfId="1" applyFont="1" applyBorder="1" applyAlignment="1">
      <alignment horizontal="center" vertical="center"/>
    </xf>
    <xf numFmtId="0" fontId="14" fillId="0" borderId="0" xfId="1" applyFont="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164" fontId="7"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0" fontId="11" fillId="0" borderId="0" xfId="0" applyFont="1" applyFill="1"/>
    <xf numFmtId="0" fontId="13" fillId="0" borderId="0" xfId="0" applyFont="1" applyFill="1" applyAlignment="1">
      <alignment horizontal="center" wrapText="1"/>
    </xf>
    <xf numFmtId="0" fontId="1" fillId="0" borderId="0" xfId="0" applyFont="1" applyFill="1" applyAlignment="1"/>
    <xf numFmtId="0" fontId="7" fillId="0" borderId="1" xfId="0" applyFont="1" applyFill="1" applyBorder="1" applyAlignment="1">
      <alignment vertical="center" wrapText="1"/>
    </xf>
    <xf numFmtId="0" fontId="4" fillId="0" borderId="1" xfId="0" applyFont="1" applyFill="1" applyBorder="1" applyAlignment="1">
      <alignment horizontal="left" vertical="center" wrapText="1" indent="1"/>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indent="1"/>
    </xf>
    <xf numFmtId="0" fontId="26" fillId="0" borderId="1" xfId="0" applyFont="1" applyFill="1" applyBorder="1"/>
    <xf numFmtId="0" fontId="11" fillId="0" borderId="0" xfId="0" applyFont="1" applyFill="1" applyBorder="1"/>
    <xf numFmtId="0" fontId="0" fillId="0" borderId="0" xfId="0" applyFill="1" applyBorder="1"/>
    <xf numFmtId="165" fontId="7" fillId="0" borderId="0"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xf>
    <xf numFmtId="0" fontId="2" fillId="0" borderId="0" xfId="0" applyFont="1" applyFill="1"/>
    <xf numFmtId="4" fontId="9"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xf>
    <xf numFmtId="4" fontId="8"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xf>
    <xf numFmtId="4" fontId="22" fillId="0" borderId="1" xfId="0" applyNumberFormat="1" applyFont="1" applyFill="1" applyBorder="1" applyAlignment="1">
      <alignment horizontal="center"/>
    </xf>
    <xf numFmtId="0" fontId="6" fillId="0" borderId="1" xfId="0" applyFont="1" applyFill="1" applyBorder="1" applyAlignment="1">
      <alignment vertical="center" wrapText="1"/>
    </xf>
    <xf numFmtId="4"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0" fontId="10" fillId="0" borderId="0" xfId="0" applyFont="1" applyFill="1"/>
    <xf numFmtId="0" fontId="0" fillId="0" borderId="3" xfId="0" applyFill="1" applyBorder="1"/>
    <xf numFmtId="0" fontId="25" fillId="2" borderId="0" xfId="0" applyFont="1" applyFill="1"/>
    <xf numFmtId="0" fontId="26" fillId="2" borderId="0" xfId="0" applyFont="1" applyFill="1"/>
    <xf numFmtId="0" fontId="29" fillId="2" borderId="0" xfId="0" applyFont="1" applyFill="1"/>
    <xf numFmtId="0" fontId="8" fillId="2" borderId="1" xfId="0" applyFont="1" applyFill="1" applyBorder="1" applyAlignment="1">
      <alignment horizontal="center"/>
    </xf>
    <xf numFmtId="0" fontId="18" fillId="2" borderId="4" xfId="0" applyFont="1" applyFill="1" applyBorder="1" applyAlignment="1">
      <alignment horizontal="center" vertical="center"/>
    </xf>
    <xf numFmtId="0" fontId="30" fillId="2" borderId="1" xfId="0" applyFont="1" applyFill="1" applyBorder="1" applyAlignment="1">
      <alignment horizontal="center" vertical="center" wrapText="1"/>
    </xf>
    <xf numFmtId="0" fontId="31" fillId="2" borderId="0" xfId="0" applyFont="1" applyFill="1"/>
    <xf numFmtId="0" fontId="8" fillId="2" borderId="1" xfId="0" applyFont="1" applyFill="1" applyBorder="1" applyAlignment="1">
      <alignment horizontal="center" vertical="center"/>
    </xf>
    <xf numFmtId="49" fontId="15"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top" wrapText="1"/>
    </xf>
    <xf numFmtId="0" fontId="8" fillId="2" borderId="1" xfId="0" applyFont="1" applyFill="1" applyBorder="1" applyAlignment="1">
      <alignment wrapText="1"/>
    </xf>
    <xf numFmtId="0" fontId="8" fillId="2" borderId="1" xfId="0" applyFont="1" applyFill="1" applyBorder="1" applyAlignment="1">
      <alignment horizontal="center" vertical="top" wrapText="1"/>
    </xf>
    <xf numFmtId="2" fontId="15"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xf>
    <xf numFmtId="1" fontId="15" fillId="2"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xf>
    <xf numFmtId="168" fontId="15" fillId="0" borderId="1" xfId="0" applyNumberFormat="1" applyFont="1" applyFill="1" applyBorder="1" applyAlignment="1">
      <alignment horizontal="center" vertical="center" wrapText="1"/>
    </xf>
    <xf numFmtId="0" fontId="36" fillId="2" borderId="0" xfId="0" applyFont="1" applyFill="1"/>
    <xf numFmtId="49" fontId="15" fillId="2" borderId="4" xfId="0" applyNumberFormat="1" applyFont="1" applyFill="1" applyBorder="1" applyAlignment="1">
      <alignment horizontal="center" vertical="center"/>
    </xf>
    <xf numFmtId="1" fontId="15" fillId="2" borderId="4" xfId="0" applyNumberFormat="1" applyFont="1" applyFill="1" applyBorder="1" applyAlignment="1">
      <alignment horizontal="center" vertical="center"/>
    </xf>
    <xf numFmtId="2" fontId="15" fillId="2" borderId="4" xfId="0" applyNumberFormat="1" applyFont="1" applyFill="1" applyBorder="1" applyAlignment="1">
      <alignment horizontal="center" vertical="center" wrapText="1"/>
    </xf>
    <xf numFmtId="2" fontId="15" fillId="2" borderId="4"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xf>
    <xf numFmtId="2" fontId="15" fillId="2" borderId="4" xfId="0" applyNumberFormat="1" applyFont="1" applyFill="1" applyBorder="1" applyAlignment="1">
      <alignment horizontal="center" vertical="top" wrapText="1"/>
    </xf>
    <xf numFmtId="2" fontId="15" fillId="2" borderId="1" xfId="0" applyNumberFormat="1" applyFont="1" applyFill="1" applyBorder="1" applyAlignment="1">
      <alignment horizontal="left" vertical="center" wrapText="1"/>
    </xf>
    <xf numFmtId="0" fontId="37" fillId="0" borderId="0" xfId="0" applyFont="1" applyBorder="1" applyAlignment="1">
      <alignment vertical="center"/>
    </xf>
    <xf numFmtId="0" fontId="0" fillId="0" borderId="0" xfId="0" applyBorder="1"/>
    <xf numFmtId="0" fontId="0" fillId="0" borderId="0" xfId="0" applyAlignment="1">
      <alignment vertical="center"/>
    </xf>
    <xf numFmtId="49"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0" fontId="0" fillId="0" borderId="0" xfId="0" applyFill="1" applyAlignment="1">
      <alignment vertical="center"/>
    </xf>
    <xf numFmtId="49" fontId="34" fillId="0" borderId="1" xfId="0" applyNumberFormat="1"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1" xfId="0" applyFont="1" applyFill="1" applyBorder="1" applyAlignment="1">
      <alignment horizontal="center" vertical="center"/>
    </xf>
    <xf numFmtId="0" fontId="34" fillId="0" borderId="1" xfId="0" applyFont="1" applyFill="1" applyBorder="1" applyAlignment="1">
      <alignment wrapText="1"/>
    </xf>
    <xf numFmtId="0" fontId="26" fillId="0" borderId="0" xfId="0" applyFont="1"/>
    <xf numFmtId="0" fontId="13" fillId="0" borderId="0" xfId="0" applyFont="1" applyBorder="1" applyAlignment="1">
      <alignment horizontal="center"/>
    </xf>
    <xf numFmtId="0" fontId="14" fillId="0" borderId="1" xfId="0" applyFont="1" applyBorder="1" applyAlignment="1">
      <alignment wrapText="1"/>
    </xf>
    <xf numFmtId="0" fontId="14" fillId="0" borderId="1" xfId="0" applyFont="1" applyBorder="1" applyAlignment="1">
      <alignment horizontal="center"/>
    </xf>
    <xf numFmtId="0" fontId="14" fillId="0" borderId="1" xfId="0" applyFont="1" applyBorder="1" applyAlignment="1">
      <alignment horizontal="center" wrapText="1"/>
    </xf>
    <xf numFmtId="0" fontId="14" fillId="0" borderId="1" xfId="0" applyFont="1" applyBorder="1" applyAlignment="1">
      <alignment horizontal="center" vertical="center"/>
    </xf>
    <xf numFmtId="0" fontId="14" fillId="0" borderId="1" xfId="0" applyFont="1" applyBorder="1" applyAlignment="1">
      <alignment vertical="center"/>
    </xf>
    <xf numFmtId="14" fontId="14" fillId="0" borderId="1" xfId="0" applyNumberFormat="1" applyFont="1" applyBorder="1" applyAlignment="1">
      <alignment horizontal="center" vertical="center"/>
    </xf>
    <xf numFmtId="168" fontId="15" fillId="2" borderId="1" xfId="0" applyNumberFormat="1" applyFont="1" applyFill="1" applyBorder="1" applyAlignment="1">
      <alignment horizontal="center" vertical="center"/>
    </xf>
    <xf numFmtId="166" fontId="15" fillId="2" borderId="1" xfId="0" applyNumberFormat="1" applyFont="1" applyFill="1" applyBorder="1" applyAlignment="1">
      <alignment horizontal="center" vertical="center"/>
    </xf>
    <xf numFmtId="4" fontId="15" fillId="2" borderId="1" xfId="0" applyNumberFormat="1" applyFont="1" applyFill="1" applyBorder="1" applyAlignment="1">
      <alignment horizontal="center" vertical="center"/>
    </xf>
    <xf numFmtId="0" fontId="14" fillId="2" borderId="0" xfId="1" applyFont="1" applyFill="1" applyBorder="1" applyAlignment="1">
      <alignment horizontal="left" wrapText="1"/>
    </xf>
    <xf numFmtId="4" fontId="7" fillId="2" borderId="1"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0" fontId="15" fillId="2"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41" fillId="0" borderId="0" xfId="0" applyFont="1"/>
    <xf numFmtId="0" fontId="23" fillId="0" borderId="0" xfId="0" applyFont="1" applyAlignment="1">
      <alignment horizontal="right"/>
    </xf>
    <xf numFmtId="2" fontId="8" fillId="2" borderId="1" xfId="0" applyNumberFormat="1" applyFont="1" applyFill="1" applyBorder="1" applyAlignment="1">
      <alignment horizontal="center" vertical="center"/>
    </xf>
    <xf numFmtId="168" fontId="8" fillId="2" borderId="1" xfId="0" applyNumberFormat="1" applyFont="1" applyFill="1" applyBorder="1" applyAlignment="1">
      <alignment horizontal="center" vertical="center"/>
    </xf>
    <xf numFmtId="2" fontId="8" fillId="2" borderId="4"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0" fontId="23" fillId="2" borderId="0" xfId="0" applyFont="1" applyFill="1" applyAlignment="1">
      <alignment horizontal="right"/>
    </xf>
    <xf numFmtId="0" fontId="41" fillId="0" borderId="0" xfId="0" applyFont="1" applyAlignment="1">
      <alignment horizontal="right"/>
    </xf>
    <xf numFmtId="164" fontId="1" fillId="2" borderId="1" xfId="0" applyNumberFormat="1" applyFont="1" applyFill="1" applyBorder="1" applyAlignment="1">
      <alignment horizontal="center" vertical="center"/>
    </xf>
    <xf numFmtId="49" fontId="30" fillId="2" borderId="1" xfId="0" applyNumberFormat="1" applyFont="1" applyFill="1" applyBorder="1" applyAlignment="1">
      <alignment horizontal="center" vertical="center"/>
    </xf>
    <xf numFmtId="0" fontId="27" fillId="2" borderId="1" xfId="0" applyFont="1" applyFill="1" applyBorder="1" applyAlignment="1">
      <alignment horizontal="left" vertical="center" wrapText="1"/>
    </xf>
    <xf numFmtId="4" fontId="1" fillId="2" borderId="1" xfId="0" applyNumberFormat="1" applyFont="1" applyFill="1" applyBorder="1" applyAlignment="1">
      <alignment horizontal="center" vertical="center"/>
    </xf>
    <xf numFmtId="0" fontId="8" fillId="2" borderId="1" xfId="0" applyFont="1" applyFill="1" applyBorder="1" applyAlignment="1">
      <alignment vertical="center" wrapText="1"/>
    </xf>
    <xf numFmtId="0" fontId="26" fillId="2" borderId="0" xfId="0" applyFont="1" applyFill="1" applyBorder="1"/>
    <xf numFmtId="49" fontId="8" fillId="2" borderId="1" xfId="0" applyNumberFormat="1"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8" fillId="2" borderId="4"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xf>
    <xf numFmtId="10" fontId="42" fillId="2" borderId="1" xfId="0" applyNumberFormat="1" applyFont="1" applyFill="1" applyBorder="1" applyAlignment="1">
      <alignment horizontal="center" vertical="center"/>
    </xf>
    <xf numFmtId="0" fontId="46" fillId="2" borderId="0" xfId="0" applyFont="1" applyFill="1"/>
    <xf numFmtId="0" fontId="8" fillId="2" borderId="1" xfId="0" applyFont="1" applyFill="1" applyBorder="1" applyAlignment="1">
      <alignment horizontal="center" wrapText="1"/>
    </xf>
    <xf numFmtId="49" fontId="7" fillId="2" borderId="1" xfId="0" applyNumberFormat="1" applyFont="1" applyFill="1" applyBorder="1" applyAlignment="1">
      <alignment horizontal="center" vertical="center" wrapText="1"/>
    </xf>
    <xf numFmtId="0" fontId="8" fillId="2" borderId="7" xfId="0" applyFont="1" applyFill="1" applyBorder="1" applyAlignment="1">
      <alignment horizontal="left" vertical="center" wrapText="1"/>
    </xf>
    <xf numFmtId="0" fontId="55" fillId="2" borderId="0" xfId="0" applyFont="1" applyFill="1"/>
    <xf numFmtId="0" fontId="8" fillId="2" borderId="3" xfId="0" applyFont="1" applyFill="1" applyBorder="1" applyAlignment="1">
      <alignment horizontal="left" vertical="center" wrapText="1"/>
    </xf>
    <xf numFmtId="0" fontId="8" fillId="2" borderId="0" xfId="0" applyNumberFormat="1" applyFont="1" applyFill="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2" fontId="35" fillId="2" borderId="1" xfId="0" applyNumberFormat="1" applyFont="1" applyFill="1" applyBorder="1" applyAlignment="1">
      <alignment horizontal="center" vertical="center"/>
    </xf>
    <xf numFmtId="0" fontId="8" fillId="2" borderId="3" xfId="0"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2" borderId="1" xfId="0" applyFont="1" applyFill="1" applyBorder="1" applyAlignment="1">
      <alignment horizontal="justify" vertical="center"/>
    </xf>
    <xf numFmtId="49" fontId="8" fillId="2" borderId="4"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36" fillId="2" borderId="0" xfId="0" applyFont="1" applyFill="1" applyBorder="1"/>
    <xf numFmtId="0" fontId="26" fillId="2" borderId="1" xfId="0" applyFont="1" applyFill="1" applyBorder="1" applyAlignment="1">
      <alignment horizontal="center" vertical="center"/>
    </xf>
    <xf numFmtId="0" fontId="7"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26" fillId="2" borderId="1" xfId="0" applyFont="1" applyFill="1" applyBorder="1" applyAlignment="1">
      <alignment horizontal="center"/>
    </xf>
    <xf numFmtId="2" fontId="30" fillId="2" borderId="1" xfId="0" applyNumberFormat="1" applyFont="1" applyFill="1" applyBorder="1" applyAlignment="1">
      <alignment horizontal="center" vertical="center"/>
    </xf>
    <xf numFmtId="4" fontId="30" fillId="2" borderId="1" xfId="0" applyNumberFormat="1" applyFont="1" applyFill="1" applyBorder="1" applyAlignment="1">
      <alignment horizontal="center" vertical="center"/>
    </xf>
    <xf numFmtId="49" fontId="54" fillId="2" borderId="1" xfId="0" applyNumberFormat="1" applyFont="1" applyFill="1" applyBorder="1" applyAlignment="1">
      <alignment horizontal="center" vertical="center"/>
    </xf>
    <xf numFmtId="166" fontId="30" fillId="2" borderId="1" xfId="0" applyNumberFormat="1" applyFont="1" applyFill="1" applyBorder="1" applyAlignment="1">
      <alignment horizontal="center" vertical="center"/>
    </xf>
    <xf numFmtId="0" fontId="30" fillId="2" borderId="1" xfId="0" applyFont="1" applyFill="1" applyBorder="1" applyAlignment="1">
      <alignment horizontal="center" vertical="center"/>
    </xf>
    <xf numFmtId="167" fontId="15" fillId="0"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xf>
    <xf numFmtId="0" fontId="25" fillId="2" borderId="0" xfId="0" applyFont="1" applyFill="1" applyAlignment="1"/>
    <xf numFmtId="49" fontId="15" fillId="0" borderId="1" xfId="0" applyNumberFormat="1" applyFont="1" applyFill="1" applyBorder="1" applyAlignment="1">
      <alignment horizontal="center" vertical="center"/>
    </xf>
    <xf numFmtId="2" fontId="15" fillId="0"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xf>
    <xf numFmtId="0" fontId="26" fillId="2" borderId="0" xfId="0" applyFont="1" applyFill="1" applyAlignment="1"/>
    <xf numFmtId="168" fontId="15" fillId="0" borderId="1" xfId="0" applyNumberFormat="1" applyFont="1" applyFill="1" applyBorder="1" applyAlignment="1">
      <alignment horizontal="center" vertical="center"/>
    </xf>
    <xf numFmtId="167" fontId="7"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0" fontId="8" fillId="2" borderId="1" xfId="0" applyFont="1" applyFill="1" applyBorder="1" applyAlignment="1">
      <alignment horizontal="left" vertical="center"/>
    </xf>
    <xf numFmtId="49" fontId="9" fillId="2" borderId="1" xfId="0" applyNumberFormat="1" applyFont="1" applyFill="1" applyBorder="1" applyAlignment="1">
      <alignment horizontal="center" vertical="center"/>
    </xf>
    <xf numFmtId="0" fontId="56" fillId="2" borderId="1" xfId="0" applyFont="1" applyFill="1" applyBorder="1" applyAlignment="1">
      <alignment horizontal="center" vertical="center" wrapText="1"/>
    </xf>
    <xf numFmtId="0" fontId="7" fillId="0" borderId="0" xfId="0" applyFont="1" applyFill="1" applyAlignment="1">
      <alignment vertical="center" wrapText="1"/>
    </xf>
    <xf numFmtId="49" fontId="7" fillId="0" borderId="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0" fontId="59"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vertical="center" wrapText="1"/>
    </xf>
    <xf numFmtId="2" fontId="15" fillId="2" borderId="1" xfId="0" applyNumberFormat="1" applyFont="1" applyFill="1" applyBorder="1" applyAlignment="1">
      <alignment horizontal="left" vertical="top" wrapText="1"/>
    </xf>
    <xf numFmtId="0" fontId="7" fillId="0" borderId="7" xfId="0" applyFont="1" applyFill="1" applyBorder="1" applyAlignment="1">
      <alignment horizontal="left" vertical="center" wrapText="1"/>
    </xf>
    <xf numFmtId="168" fontId="7" fillId="2" borderId="1" xfId="0" applyNumberFormat="1" applyFont="1" applyFill="1" applyBorder="1" applyAlignment="1">
      <alignment horizontal="center" vertical="center"/>
    </xf>
    <xf numFmtId="0" fontId="8" fillId="0" borderId="0" xfId="0" applyFont="1" applyAlignment="1">
      <alignment horizontal="center" vertical="center" wrapText="1"/>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top" wrapText="1"/>
    </xf>
    <xf numFmtId="0" fontId="8" fillId="2" borderId="7" xfId="0" applyFont="1" applyFill="1" applyBorder="1" applyAlignment="1">
      <alignment horizontal="left" vertical="top" wrapText="1"/>
    </xf>
    <xf numFmtId="49" fontId="8" fillId="2" borderId="7" xfId="0" applyNumberFormat="1" applyFont="1" applyFill="1" applyBorder="1" applyAlignment="1">
      <alignment horizontal="left" vertical="center" wrapText="1"/>
    </xf>
    <xf numFmtId="0" fontId="8" fillId="2" borderId="7" xfId="0" applyFont="1" applyFill="1" applyBorder="1" applyAlignment="1">
      <alignment wrapText="1"/>
    </xf>
    <xf numFmtId="0" fontId="8" fillId="2" borderId="7" xfId="0" applyFont="1" applyFill="1" applyBorder="1" applyAlignment="1">
      <alignment vertical="top" wrapText="1"/>
    </xf>
    <xf numFmtId="0" fontId="8" fillId="2" borderId="7" xfId="0" applyNumberFormat="1" applyFont="1" applyFill="1" applyBorder="1" applyAlignment="1">
      <alignment horizontal="left" vertical="center" wrapText="1"/>
    </xf>
    <xf numFmtId="0" fontId="7" fillId="0" borderId="7" xfId="0" applyFont="1" applyFill="1" applyBorder="1" applyAlignment="1">
      <alignment vertical="center" wrapText="1"/>
    </xf>
    <xf numFmtId="0" fontId="7" fillId="0" borderId="7" xfId="0" applyFont="1" applyFill="1" applyBorder="1" applyAlignment="1">
      <alignment wrapText="1"/>
    </xf>
    <xf numFmtId="0" fontId="36" fillId="2" borderId="7" xfId="0" applyFont="1" applyFill="1" applyBorder="1"/>
    <xf numFmtId="0" fontId="26" fillId="2" borderId="9" xfId="0" applyFont="1" applyFill="1" applyBorder="1"/>
    <xf numFmtId="0" fontId="55" fillId="2" borderId="7" xfId="0" applyFont="1" applyFill="1" applyBorder="1"/>
    <xf numFmtId="0" fontId="8" fillId="2" borderId="7" xfId="0" applyFont="1" applyFill="1" applyBorder="1" applyAlignment="1">
      <alignment horizontal="center" vertical="center" wrapText="1"/>
    </xf>
    <xf numFmtId="0" fontId="8" fillId="2" borderId="7" xfId="0" applyFont="1" applyFill="1" applyBorder="1" applyAlignment="1">
      <alignment horizontal="center" wrapText="1"/>
    </xf>
    <xf numFmtId="0" fontId="26" fillId="2" borderId="7" xfId="0" applyFont="1" applyFill="1" applyBorder="1"/>
    <xf numFmtId="0" fontId="23" fillId="2" borderId="7" xfId="0" applyFont="1" applyFill="1" applyBorder="1"/>
    <xf numFmtId="168"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0" fontId="42" fillId="2" borderId="0"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wrapText="1"/>
    </xf>
    <xf numFmtId="166" fontId="35" fillId="0" borderId="1" xfId="0" applyNumberFormat="1" applyFont="1" applyFill="1" applyBorder="1" applyAlignment="1">
      <alignment horizontal="center" vertical="center" wrapText="1"/>
    </xf>
    <xf numFmtId="168" fontId="35" fillId="0"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26" fillId="2" borderId="0" xfId="0" applyFont="1" applyFill="1" applyAlignment="1">
      <alignment horizontal="center"/>
    </xf>
    <xf numFmtId="4" fontId="5"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3" fillId="2" borderId="1" xfId="0" applyFont="1" applyFill="1" applyBorder="1" applyAlignment="1">
      <alignment horizontal="left" vertical="center" wrapText="1"/>
    </xf>
    <xf numFmtId="49" fontId="1" fillId="2" borderId="1" xfId="0" applyNumberFormat="1" applyFont="1" applyFill="1" applyBorder="1" applyAlignment="1">
      <alignment horizontal="center" vertical="center"/>
    </xf>
    <xf numFmtId="0" fontId="42"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6" fillId="2" borderId="0" xfId="0" applyFont="1" applyFill="1" applyAlignment="1">
      <alignment horizontal="left" vertical="center" wrapText="1"/>
    </xf>
    <xf numFmtId="0" fontId="8" fillId="2" borderId="1" xfId="0" applyFont="1" applyFill="1" applyBorder="1" applyAlignment="1">
      <alignment horizontal="center" wrapText="1"/>
    </xf>
    <xf numFmtId="2" fontId="15" fillId="0" borderId="7" xfId="0" applyNumberFormat="1" applyFont="1" applyFill="1" applyBorder="1" applyAlignment="1">
      <alignment horizontal="center" vertical="center"/>
    </xf>
    <xf numFmtId="0" fontId="8" fillId="2" borderId="1" xfId="0" applyFont="1" applyFill="1" applyBorder="1" applyAlignment="1">
      <alignment horizontal="left" vertical="top" wrapText="1"/>
    </xf>
    <xf numFmtId="49" fontId="1" fillId="2" borderId="0" xfId="0" applyNumberFormat="1" applyFont="1" applyFill="1"/>
    <xf numFmtId="0" fontId="1" fillId="2" borderId="0" xfId="0" applyFont="1" applyFill="1"/>
    <xf numFmtId="0" fontId="1" fillId="2" borderId="0" xfId="0" applyFont="1" applyFill="1" applyAlignment="1">
      <alignment horizontal="center"/>
    </xf>
    <xf numFmtId="0" fontId="13" fillId="2" borderId="0" xfId="1" applyFont="1" applyFill="1" applyBorder="1" applyAlignment="1">
      <alignment horizontal="center" vertical="center" wrapText="1"/>
    </xf>
    <xf numFmtId="0" fontId="17" fillId="2" borderId="0" xfId="0" applyFont="1" applyFill="1"/>
    <xf numFmtId="0" fontId="3" fillId="2" borderId="0" xfId="0" applyFont="1" applyFill="1" applyAlignment="1">
      <alignment horizontal="center"/>
    </xf>
    <xf numFmtId="0" fontId="26"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10" fontId="50" fillId="2" borderId="1" xfId="0" applyNumberFormat="1" applyFont="1" applyFill="1" applyBorder="1" applyAlignment="1">
      <alignment horizontal="center" vertical="center"/>
    </xf>
    <xf numFmtId="10" fontId="50" fillId="2" borderId="0" xfId="0" applyNumberFormat="1" applyFont="1" applyFill="1" applyBorder="1" applyAlignment="1">
      <alignment horizontal="center" vertical="center"/>
    </xf>
    <xf numFmtId="0" fontId="48" fillId="2" borderId="0" xfId="0" applyFont="1" applyFill="1"/>
    <xf numFmtId="49" fontId="3"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26" fillId="2" borderId="1" xfId="0" applyFont="1" applyFill="1" applyBorder="1" applyAlignment="1">
      <alignment vertical="center"/>
    </xf>
    <xf numFmtId="0" fontId="6" fillId="2" borderId="1" xfId="0" applyFont="1" applyFill="1" applyBorder="1" applyAlignment="1">
      <alignment vertical="center" wrapText="1"/>
    </xf>
    <xf numFmtId="0" fontId="26" fillId="2" borderId="1" xfId="0" applyFont="1" applyFill="1" applyBorder="1" applyAlignment="1">
      <alignment vertical="top"/>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0" fontId="42" fillId="2" borderId="0" xfId="0" applyFont="1" applyFill="1"/>
    <xf numFmtId="164" fontId="1" fillId="2" borderId="1" xfId="0" applyNumberFormat="1" applyFont="1" applyFill="1" applyBorder="1" applyAlignment="1">
      <alignment horizontal="center" vertical="center" wrapText="1"/>
    </xf>
    <xf numFmtId="0" fontId="1" fillId="2" borderId="0" xfId="0" applyFont="1" applyFill="1" applyAlignment="1">
      <alignment vertical="center" wrapText="1"/>
    </xf>
    <xf numFmtId="0" fontId="3" fillId="2" borderId="1" xfId="0" applyFont="1" applyFill="1" applyBorder="1" applyAlignment="1">
      <alignment horizontal="center" vertical="center"/>
    </xf>
    <xf numFmtId="0" fontId="45"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xf>
    <xf numFmtId="0" fontId="51" fillId="2" borderId="1" xfId="0" applyFont="1" applyFill="1" applyBorder="1" applyAlignment="1">
      <alignment horizontal="center" vertical="center" wrapText="1"/>
    </xf>
    <xf numFmtId="0" fontId="51" fillId="2" borderId="1" xfId="0" applyFont="1" applyFill="1" applyBorder="1" applyAlignment="1">
      <alignment horizontal="center" vertical="center"/>
    </xf>
    <xf numFmtId="49" fontId="51" fillId="2" borderId="1" xfId="0" applyNumberFormat="1" applyFont="1" applyFill="1" applyBorder="1" applyAlignment="1">
      <alignment horizontal="center" vertical="center"/>
    </xf>
    <xf numFmtId="49" fontId="1" fillId="2" borderId="1" xfId="0" applyNumberFormat="1" applyFont="1" applyFill="1" applyBorder="1" applyAlignment="1">
      <alignment vertical="center"/>
    </xf>
    <xf numFmtId="49" fontId="3" fillId="2" borderId="4"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9"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0" fontId="42" fillId="2" borderId="3" xfId="0" applyFont="1" applyFill="1" applyBorder="1" applyAlignment="1">
      <alignment horizontal="center" vertical="center"/>
    </xf>
    <xf numFmtId="0" fontId="43" fillId="2" borderId="1" xfId="0" applyFont="1" applyFill="1" applyBorder="1" applyAlignment="1">
      <alignment horizontal="center" vertical="center"/>
    </xf>
    <xf numFmtId="0" fontId="43" fillId="2" borderId="1" xfId="0" applyFont="1" applyFill="1" applyBorder="1" applyAlignment="1">
      <alignment horizontal="center"/>
    </xf>
    <xf numFmtId="0" fontId="44" fillId="2" borderId="1" xfId="0" applyFont="1" applyFill="1" applyBorder="1" applyAlignment="1">
      <alignment horizontal="center" vertical="center"/>
    </xf>
    <xf numFmtId="49" fontId="26" fillId="2" borderId="0" xfId="0" applyNumberFormat="1" applyFont="1" applyFill="1"/>
    <xf numFmtId="43" fontId="15" fillId="2" borderId="1" xfId="2" applyFont="1" applyFill="1" applyBorder="1" applyAlignment="1">
      <alignment horizontal="center" vertical="center"/>
    </xf>
    <xf numFmtId="49" fontId="61" fillId="2" borderId="0" xfId="0" applyNumberFormat="1" applyFont="1" applyFill="1" applyAlignment="1">
      <alignment horizontal="center"/>
    </xf>
    <xf numFmtId="49" fontId="7" fillId="2" borderId="7" xfId="0" applyNumberFormat="1" applyFont="1" applyFill="1" applyBorder="1" applyAlignment="1">
      <alignment horizontal="center" vertical="center"/>
    </xf>
    <xf numFmtId="0" fontId="26" fillId="2" borderId="7" xfId="0" applyFont="1" applyFill="1" applyBorder="1" applyAlignment="1">
      <alignment horizontal="center" vertical="center"/>
    </xf>
    <xf numFmtId="0" fontId="8" fillId="0" borderId="1" xfId="0" applyFont="1" applyBorder="1" applyAlignment="1">
      <alignment horizontal="center" vertical="center" wrapText="1"/>
    </xf>
    <xf numFmtId="0" fontId="64" fillId="2" borderId="7" xfId="0" applyFont="1" applyFill="1" applyBorder="1" applyAlignment="1">
      <alignment vertical="center" wrapText="1"/>
    </xf>
    <xf numFmtId="14" fontId="7" fillId="2" borderId="7" xfId="0" applyNumberFormat="1" applyFont="1" applyFill="1" applyBorder="1" applyAlignment="1">
      <alignment horizontal="center" vertical="center" wrapText="1"/>
    </xf>
    <xf numFmtId="0" fontId="8" fillId="2" borderId="7" xfId="0" applyFont="1" applyFill="1" applyBorder="1" applyAlignment="1">
      <alignment vertical="center" wrapText="1"/>
    </xf>
    <xf numFmtId="49" fontId="8" fillId="2" borderId="1" xfId="0" applyNumberFormat="1" applyFont="1" applyFill="1" applyBorder="1" applyAlignment="1">
      <alignment horizontal="left" vertical="center" wrapText="1"/>
    </xf>
    <xf numFmtId="0" fontId="8" fillId="2" borderId="0" xfId="0" applyFont="1" applyFill="1" applyAlignment="1">
      <alignment wrapText="1"/>
    </xf>
    <xf numFmtId="0" fontId="7" fillId="0" borderId="4" xfId="0" applyFont="1" applyFill="1" applyBorder="1" applyAlignment="1">
      <alignment vertical="center" wrapText="1"/>
    </xf>
    <xf numFmtId="0" fontId="7" fillId="0" borderId="9" xfId="0" applyFont="1" applyFill="1" applyBorder="1" applyAlignment="1">
      <alignment vertical="center" wrapText="1"/>
    </xf>
    <xf numFmtId="0" fontId="7" fillId="0" borderId="3" xfId="0" applyFont="1" applyFill="1" applyBorder="1" applyAlignment="1">
      <alignment vertical="center" wrapText="1"/>
    </xf>
    <xf numFmtId="0" fontId="61" fillId="2" borderId="1" xfId="0" applyFont="1" applyFill="1" applyBorder="1"/>
    <xf numFmtId="0" fontId="7" fillId="0" borderId="3" xfId="0" applyFont="1" applyFill="1" applyBorder="1" applyAlignment="1">
      <alignment wrapText="1"/>
    </xf>
    <xf numFmtId="0" fontId="7" fillId="0" borderId="9" xfId="0" applyFont="1" applyFill="1" applyBorder="1" applyAlignment="1">
      <alignment wrapText="1"/>
    </xf>
    <xf numFmtId="0" fontId="8" fillId="2" borderId="4"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14" fillId="0" borderId="1" xfId="0" applyFont="1" applyBorder="1" applyAlignment="1">
      <alignment horizontal="justify"/>
    </xf>
    <xf numFmtId="0" fontId="8" fillId="2" borderId="1" xfId="0" applyNumberFormat="1" applyFont="1" applyFill="1" applyBorder="1" applyAlignment="1">
      <alignment horizontal="justify" vertical="center" wrapText="1"/>
    </xf>
    <xf numFmtId="0" fontId="15" fillId="2" borderId="0" xfId="0" applyNumberFormat="1" applyFont="1" applyFill="1" applyBorder="1" applyAlignment="1">
      <alignment horizontal="left" vertical="center" wrapText="1"/>
    </xf>
    <xf numFmtId="0" fontId="65" fillId="2" borderId="7" xfId="0" applyFont="1" applyFill="1" applyBorder="1" applyAlignment="1">
      <alignment vertical="center" wrapText="1"/>
    </xf>
    <xf numFmtId="49" fontId="66" fillId="2" borderId="0" xfId="0" applyNumberFormat="1" applyFont="1" applyFill="1" applyAlignment="1">
      <alignment horizontal="center"/>
    </xf>
    <xf numFmtId="0" fontId="16" fillId="0" borderId="0" xfId="1" applyFont="1" applyBorder="1" applyAlignment="1">
      <alignment horizontal="center" vertical="center"/>
    </xf>
    <xf numFmtId="0" fontId="0" fillId="0" borderId="0" xfId="0" applyAlignment="1">
      <alignment horizontal="center" vertical="center"/>
    </xf>
    <xf numFmtId="0" fontId="14" fillId="0" borderId="0" xfId="1" applyFont="1" applyBorder="1" applyAlignment="1">
      <alignment horizontal="left" vertical="center" wrapText="1"/>
    </xf>
    <xf numFmtId="0" fontId="0" fillId="0" borderId="0" xfId="0" applyAlignment="1">
      <alignment horizontal="left" vertical="center" wrapText="1"/>
    </xf>
    <xf numFmtId="0" fontId="14" fillId="0" borderId="0" xfId="1" applyFont="1" applyBorder="1" applyAlignment="1">
      <alignment horizontal="left" wrapText="1"/>
    </xf>
    <xf numFmtId="0" fontId="0" fillId="0" borderId="0" xfId="0" applyAlignment="1">
      <alignment horizontal="left" wrapText="1"/>
    </xf>
    <xf numFmtId="0" fontId="13" fillId="0" borderId="0" xfId="0" applyFont="1" applyFill="1" applyAlignment="1">
      <alignment horizontal="center" wrapText="1"/>
    </xf>
    <xf numFmtId="0" fontId="14" fillId="0" borderId="0" xfId="0" applyFont="1" applyFill="1" applyAlignment="1">
      <alignment horizontal="center" wrapText="1"/>
    </xf>
    <xf numFmtId="49" fontId="1" fillId="2" borderId="1" xfId="0" applyNumberFormat="1" applyFont="1" applyFill="1" applyBorder="1" applyAlignment="1">
      <alignment horizontal="center" vertical="center"/>
    </xf>
    <xf numFmtId="49" fontId="43" fillId="2" borderId="1" xfId="0" applyNumberFormat="1" applyFont="1" applyFill="1" applyBorder="1" applyAlignment="1">
      <alignment horizontal="center" vertical="center"/>
    </xf>
    <xf numFmtId="0" fontId="1" fillId="2" borderId="3" xfId="0" applyFont="1" applyFill="1" applyBorder="1" applyAlignment="1">
      <alignment horizontal="left" vertical="center" wrapText="1"/>
    </xf>
    <xf numFmtId="0" fontId="47" fillId="2" borderId="6" xfId="0" applyFont="1" applyFill="1" applyBorder="1" applyAlignment="1">
      <alignment horizontal="left" vertical="center" wrapText="1"/>
    </xf>
    <xf numFmtId="0" fontId="47" fillId="2" borderId="4" xfId="0" applyFont="1" applyFill="1" applyBorder="1" applyAlignment="1">
      <alignment horizontal="left" vertical="center" wrapText="1"/>
    </xf>
    <xf numFmtId="49" fontId="1" fillId="2" borderId="3" xfId="0" applyNumberFormat="1" applyFont="1" applyFill="1" applyBorder="1" applyAlignment="1">
      <alignment horizontal="center" vertical="center"/>
    </xf>
    <xf numFmtId="0" fontId="47" fillId="2" borderId="6" xfId="0" applyFont="1" applyFill="1" applyBorder="1" applyAlignment="1">
      <alignment horizontal="center" vertical="center"/>
    </xf>
    <xf numFmtId="0" fontId="47" fillId="2" borderId="4" xfId="0" applyFont="1" applyFill="1" applyBorder="1" applyAlignment="1">
      <alignment horizontal="center" vertical="center"/>
    </xf>
    <xf numFmtId="0" fontId="47" fillId="2" borderId="6"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2"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49" fontId="42" fillId="2" borderId="1" xfId="0" applyNumberFormat="1" applyFont="1" applyFill="1" applyBorder="1" applyAlignment="1">
      <alignment horizontal="center" vertical="center"/>
    </xf>
    <xf numFmtId="0" fontId="42" fillId="2" borderId="1" xfId="0" applyFont="1" applyFill="1" applyBorder="1" applyAlignment="1">
      <alignment horizontal="left" vertical="center" wrapText="1"/>
    </xf>
    <xf numFmtId="0" fontId="42" fillId="2" borderId="1" xfId="0" applyFont="1" applyFill="1" applyBorder="1" applyAlignment="1">
      <alignment horizontal="center" vertical="center" wrapText="1"/>
    </xf>
    <xf numFmtId="49" fontId="43" fillId="2" borderId="1" xfId="0" applyNumberFormat="1" applyFont="1" applyFill="1" applyBorder="1" applyAlignment="1">
      <alignment horizontal="center" vertical="center" wrapText="1"/>
    </xf>
    <xf numFmtId="0" fontId="43" fillId="2" borderId="1"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43" fillId="2" borderId="1" xfId="0" applyFont="1" applyFill="1" applyBorder="1" applyAlignment="1">
      <alignment horizontal="left" vertical="center" wrapText="1"/>
    </xf>
    <xf numFmtId="0" fontId="44" fillId="2" borderId="1" xfId="0" applyFont="1" applyFill="1" applyBorder="1" applyAlignment="1">
      <alignment vertical="center"/>
    </xf>
    <xf numFmtId="0" fontId="44" fillId="2" borderId="1" xfId="0" applyFont="1" applyFill="1" applyBorder="1" applyAlignment="1">
      <alignment horizontal="center" vertical="center"/>
    </xf>
    <xf numFmtId="49" fontId="3" fillId="2" borderId="3" xfId="0" applyNumberFormat="1" applyFont="1" applyFill="1" applyBorder="1" applyAlignment="1">
      <alignment horizontal="center" vertical="center"/>
    </xf>
    <xf numFmtId="0" fontId="38" fillId="2" borderId="4" xfId="0" applyFont="1" applyFill="1" applyBorder="1"/>
    <xf numFmtId="49" fontId="3" fillId="2" borderId="4"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9" fontId="1" fillId="2" borderId="6"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0" fontId="42" fillId="2" borderId="6" xfId="0" applyFont="1" applyFill="1" applyBorder="1" applyAlignment="1">
      <alignment horizontal="center" vertical="center"/>
    </xf>
    <xf numFmtId="0" fontId="42" fillId="2" borderId="4" xfId="0" applyFont="1" applyFill="1" applyBorder="1" applyAlignment="1">
      <alignment horizontal="center" vertical="center"/>
    </xf>
    <xf numFmtId="0" fontId="0" fillId="2" borderId="4" xfId="0" applyFill="1" applyBorder="1" applyAlignment="1"/>
    <xf numFmtId="49" fontId="1" fillId="2" borderId="1" xfId="0" applyNumberFormat="1" applyFont="1" applyFill="1" applyBorder="1" applyAlignment="1">
      <alignment horizontal="center" vertical="center" wrapText="1"/>
    </xf>
    <xf numFmtId="0" fontId="0" fillId="2" borderId="6" xfId="0" applyFill="1" applyBorder="1" applyAlignment="1">
      <alignment vertical="center"/>
    </xf>
    <xf numFmtId="0" fontId="0" fillId="2" borderId="4" xfId="0" applyFill="1" applyBorder="1" applyAlignment="1">
      <alignment vertical="center"/>
    </xf>
    <xf numFmtId="0" fontId="1" fillId="2" borderId="3"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6" xfId="0" applyFont="1" applyFill="1" applyBorder="1" applyAlignment="1">
      <alignment horizontal="left" vertical="center" wrapText="1"/>
    </xf>
    <xf numFmtId="0" fontId="49" fillId="2" borderId="4" xfId="0" applyFont="1" applyFill="1" applyBorder="1" applyAlignment="1">
      <alignment horizontal="left" vertical="center" wrapText="1"/>
    </xf>
    <xf numFmtId="49" fontId="42" fillId="2" borderId="1" xfId="0" applyNumberFormat="1" applyFont="1" applyFill="1" applyBorder="1" applyAlignment="1">
      <alignment horizontal="center"/>
    </xf>
    <xf numFmtId="0" fontId="3" fillId="2" borderId="1" xfId="0" applyFont="1" applyFill="1" applyBorder="1" applyAlignment="1">
      <alignment horizontal="center" vertical="center" wrapText="1"/>
    </xf>
    <xf numFmtId="0" fontId="50"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0" fillId="2" borderId="1" xfId="0" applyFont="1" applyFill="1" applyBorder="1" applyAlignment="1">
      <alignment horizontal="left" vertical="center" wrapText="1"/>
    </xf>
    <xf numFmtId="0" fontId="47" fillId="2" borderId="4" xfId="0" applyFont="1" applyFill="1" applyBorder="1"/>
    <xf numFmtId="0" fontId="13" fillId="2" borderId="0" xfId="1" applyFont="1" applyFill="1" applyBorder="1" applyAlignment="1">
      <alignment horizontal="center" vertical="center" wrapText="1"/>
    </xf>
    <xf numFmtId="0" fontId="7" fillId="2" borderId="7"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4" fillId="2" borderId="0" xfId="1" applyFont="1" applyFill="1" applyBorder="1" applyAlignment="1">
      <alignment horizontal="left" vertical="center" wrapText="1"/>
    </xf>
    <xf numFmtId="0" fontId="26" fillId="2" borderId="0" xfId="0" applyFont="1" applyFill="1" applyAlignment="1">
      <alignment horizontal="left" vertical="center" wrapText="1"/>
    </xf>
    <xf numFmtId="0"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3" xfId="0" applyFont="1" applyFill="1" applyBorder="1" applyAlignment="1">
      <alignment vertical="center" wrapText="1"/>
    </xf>
    <xf numFmtId="0" fontId="6" fillId="0" borderId="6" xfId="0" applyFont="1" applyFill="1" applyBorder="1" applyAlignment="1">
      <alignment vertical="center" wrapText="1"/>
    </xf>
    <xf numFmtId="0" fontId="0" fillId="0" borderId="1" xfId="0" applyFill="1" applyBorder="1" applyAlignment="1"/>
    <xf numFmtId="0" fontId="26" fillId="0" borderId="1" xfId="0" applyFont="1" applyFill="1" applyBorder="1" applyAlignment="1"/>
    <xf numFmtId="0" fontId="6"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13" fillId="0" borderId="0" xfId="0" applyFont="1" applyFill="1" applyAlignment="1">
      <alignment horizontal="center" vertical="center" wrapText="1"/>
    </xf>
    <xf numFmtId="0" fontId="28"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14" fillId="0" borderId="0" xfId="1" applyFont="1" applyFill="1" applyBorder="1" applyAlignment="1">
      <alignment horizontal="left" vertical="center" wrapText="1"/>
    </xf>
    <xf numFmtId="0" fontId="0" fillId="0" borderId="0" xfId="0" applyFont="1" applyFill="1" applyAlignment="1">
      <alignment horizontal="left" vertical="center" wrapText="1"/>
    </xf>
    <xf numFmtId="49" fontId="5" fillId="0" borderId="3"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4" xfId="0" applyFont="1" applyFill="1" applyBorder="1" applyAlignment="1">
      <alignment horizontal="left" vertical="center" wrapText="1"/>
    </xf>
    <xf numFmtId="49" fontId="21" fillId="0" borderId="0" xfId="0" applyNumberFormat="1" applyFont="1" applyAlignment="1"/>
    <xf numFmtId="0" fontId="21" fillId="0" borderId="0" xfId="0" applyFont="1" applyAlignment="1"/>
    <xf numFmtId="0" fontId="0" fillId="0" borderId="0" xfId="0" applyFont="1" applyAlignment="1">
      <alignment horizontal="left" vertical="center" wrapText="1"/>
    </xf>
    <xf numFmtId="0" fontId="15" fillId="2" borderId="0" xfId="0" applyNumberFormat="1" applyFont="1" applyFill="1" applyBorder="1" applyAlignment="1">
      <alignment horizontal="left"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3" fillId="2" borderId="0" xfId="0" applyFont="1" applyFill="1" applyAlignment="1">
      <alignment horizontal="center" vertical="center" wrapText="1"/>
    </xf>
    <xf numFmtId="0" fontId="52" fillId="2" borderId="0" xfId="0" applyFont="1" applyFill="1" applyAlignment="1">
      <alignment horizontal="center" vertical="center" wrapText="1"/>
    </xf>
    <xf numFmtId="0" fontId="53" fillId="2" borderId="0" xfId="0" applyFont="1" applyFill="1" applyAlignment="1">
      <alignment horizontal="center" vertical="center" wrapText="1"/>
    </xf>
    <xf numFmtId="0" fontId="14" fillId="2" borderId="2" xfId="0" applyFont="1" applyFill="1" applyBorder="1" applyAlignment="1">
      <alignment horizontal="center" wrapText="1"/>
    </xf>
    <xf numFmtId="0" fontId="62" fillId="2" borderId="2" xfId="0" applyFont="1" applyFill="1" applyBorder="1" applyAlignment="1">
      <alignment wrapText="1"/>
    </xf>
    <xf numFmtId="0" fontId="63" fillId="2" borderId="2" xfId="0" applyFont="1" applyFill="1" applyBorder="1" applyAlignment="1">
      <alignment wrapText="1"/>
    </xf>
    <xf numFmtId="0" fontId="8" fillId="2" borderId="1" xfId="0" applyFont="1" applyFill="1" applyBorder="1" applyAlignment="1">
      <alignment horizontal="center"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13" fillId="2" borderId="0" xfId="0" applyFont="1" applyFill="1" applyBorder="1" applyAlignment="1">
      <alignment horizontal="center" wrapText="1"/>
    </xf>
    <xf numFmtId="0" fontId="8" fillId="2" borderId="3" xfId="0" applyFont="1" applyFill="1" applyBorder="1" applyAlignment="1">
      <alignment horizontal="center" vertical="center" wrapText="1"/>
    </xf>
    <xf numFmtId="0" fontId="18" fillId="2" borderId="6" xfId="0" applyFont="1" applyFill="1" applyBorder="1"/>
    <xf numFmtId="0" fontId="18" fillId="2" borderId="4" xfId="0" applyFont="1" applyFill="1" applyBorder="1"/>
    <xf numFmtId="0" fontId="8" fillId="2" borderId="1" xfId="0" applyFont="1" applyFill="1" applyBorder="1" applyAlignment="1">
      <alignment horizontal="center" wrapText="1"/>
    </xf>
    <xf numFmtId="0" fontId="13" fillId="2" borderId="0" xfId="0" applyFont="1" applyFill="1" applyBorder="1" applyAlignment="1">
      <alignment horizontal="center"/>
    </xf>
    <xf numFmtId="2" fontId="35" fillId="2" borderId="1" xfId="0" applyNumberFormat="1" applyFont="1" applyFill="1" applyBorder="1" applyAlignment="1">
      <alignment horizontal="center" vertical="center"/>
    </xf>
    <xf numFmtId="0" fontId="36" fillId="2" borderId="1" xfId="0" applyFont="1" applyFill="1" applyBorder="1" applyAlignment="1">
      <alignment horizontal="center" vertical="center"/>
    </xf>
    <xf numFmtId="0" fontId="9" fillId="2" borderId="1" xfId="0" applyFont="1" applyFill="1" applyBorder="1" applyAlignment="1">
      <alignment horizontal="center"/>
    </xf>
    <xf numFmtId="0" fontId="6" fillId="2" borderId="1"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4" xfId="0" applyFont="1" applyFill="1" applyBorder="1" applyAlignment="1">
      <alignment horizontal="left"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xf>
    <xf numFmtId="0" fontId="26" fillId="0" borderId="2" xfId="0" applyFont="1" applyBorder="1" applyAlignment="1">
      <alignment horizontal="center" vertical="center"/>
    </xf>
    <xf numFmtId="0" fontId="26" fillId="0" borderId="0" xfId="0" applyFont="1" applyAlignment="1">
      <alignment horizontal="left" vertical="center" wrapText="1"/>
    </xf>
    <xf numFmtId="49" fontId="39" fillId="0" borderId="0" xfId="0" applyNumberFormat="1" applyFont="1" applyFill="1" applyBorder="1" applyAlignment="1">
      <alignment horizontal="left" vertical="center" wrapText="1"/>
    </xf>
    <xf numFmtId="0" fontId="40" fillId="0" borderId="0" xfId="0" applyFont="1" applyFill="1" applyAlignment="1">
      <alignment horizontal="justify" wrapText="1"/>
    </xf>
    <xf numFmtId="0" fontId="37" fillId="0" borderId="0" xfId="0" applyFont="1" applyBorder="1" applyAlignment="1">
      <alignment horizontal="center" vertical="center" wrapText="1"/>
    </xf>
    <xf numFmtId="0" fontId="38" fillId="0" borderId="0" xfId="0" applyFont="1" applyAlignment="1">
      <alignment horizontal="center" vertical="center" wrapText="1"/>
    </xf>
    <xf numFmtId="0" fontId="32"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76;&#1086;&#1082;&#1091;&#1084;&#1077;&#1085;&#1090;&#1099;/&#1048;&#1088;&#1086;&#1076;&#1086;&#1074;&#1072;%20&#1051;.&#1043;/&#1052;&#1091;&#1085;&#1080;&#1094;&#1080;&#1087;&#1072;&#1083;&#1100;&#1085;&#1099;&#1077;%20&#1087;&#1088;&#1086;&#1075;&#1088;&#1072;&#1084;&#1084;&#1099;/&#1048;&#1079;&#1084;&#1077;&#1085;&#1077;&#1085;&#1080;&#1103;%20&#1085;&#1072;%20&#1086;&#1089;&#1085;&#1086;&#1074;&#1072;&#1085;&#1080;&#1103;%20&#1088;&#1077;&#1096;&#1077;&#1085;&#1080;&#1103;%20&#1044;&#1091;&#1084;&#1099;%20&#1086;&#1090;25.02.15%20&#8470;499/&#1044;&#1091;&#1084;&#1072;%20&#1086;&#1090;%20&#1092;&#1077;&#1074;&#1088;&#1072;&#1083;&#1103;/&#1055;&#1088;&#1080;&#1083;&#1086;&#1078;&#1077;&#1085;&#1080;&#1103;%20&#1082;%20&#1087;&#1088;&#1086;&#1075;&#1088;&#1072;&#1084;&#1084;&#107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s>
    <sheetDataSet>
      <sheetData sheetId="0" refreshError="1"/>
      <sheetData sheetId="1" refreshError="1"/>
      <sheetData sheetId="2" refreshError="1"/>
      <sheetData sheetId="3" refreshError="1"/>
      <sheetData sheetId="4" refreshError="1">
        <row r="63">
          <cell r="F63" t="str">
            <v>Развитие транспортной системы (организация транспортного обслуживания населения, развитие дорожного хозяйства)</v>
          </cell>
        </row>
      </sheetData>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R8"/>
  <sheetViews>
    <sheetView view="pageBreakPreview" topLeftCell="F1" zoomScale="60" workbookViewId="0">
      <selection activeCell="AA17" sqref="AA17"/>
    </sheetView>
  </sheetViews>
  <sheetFormatPr defaultRowHeight="14.4"/>
  <cols>
    <col min="1" max="5" width="3.33203125" hidden="1" customWidth="1"/>
    <col min="6" max="6" width="31.88671875" customWidth="1"/>
    <col min="7" max="7" width="13.44140625" customWidth="1"/>
    <col min="8" max="8" width="5.44140625" customWidth="1"/>
    <col min="9" max="10" width="4" customWidth="1"/>
    <col min="11" max="11" width="6.44140625" customWidth="1"/>
    <col min="12" max="12" width="4.5546875" customWidth="1"/>
    <col min="13" max="13" width="9" customWidth="1"/>
    <col min="14" max="14" width="9.44140625" customWidth="1"/>
    <col min="15" max="15" width="14.33203125" customWidth="1"/>
    <col min="16" max="16" width="9.5546875" customWidth="1"/>
    <col min="17" max="17" width="18.44140625" customWidth="1"/>
  </cols>
  <sheetData>
    <row r="1" spans="1:18" ht="87" customHeight="1">
      <c r="A1" s="1"/>
      <c r="B1" s="1"/>
      <c r="C1" s="1"/>
      <c r="D1" s="1"/>
      <c r="E1" s="1"/>
      <c r="F1" s="1"/>
      <c r="G1" s="1"/>
      <c r="H1" s="1"/>
      <c r="I1" s="1"/>
      <c r="J1" s="1"/>
      <c r="K1" s="1"/>
      <c r="L1" s="1"/>
      <c r="M1" s="1"/>
      <c r="O1" s="286" t="s">
        <v>144</v>
      </c>
      <c r="P1" s="287"/>
      <c r="Q1" s="287"/>
      <c r="R1" s="6"/>
    </row>
    <row r="2" spans="1:18" ht="47.25" customHeight="1">
      <c r="A2" s="1"/>
      <c r="B2" s="1"/>
      <c r="C2" s="1"/>
      <c r="D2" s="1"/>
      <c r="E2" s="1"/>
      <c r="F2" s="1"/>
      <c r="G2" s="1"/>
      <c r="H2" s="1"/>
      <c r="I2" s="1"/>
      <c r="J2" s="1"/>
      <c r="K2" s="1"/>
      <c r="L2" s="1"/>
      <c r="M2" s="1"/>
      <c r="O2" s="288" t="s">
        <v>592</v>
      </c>
      <c r="P2" s="289"/>
      <c r="Q2" s="289"/>
      <c r="R2" s="289"/>
    </row>
    <row r="3" spans="1:18" ht="18" customHeight="1">
      <c r="A3" s="1"/>
      <c r="B3" s="1"/>
      <c r="C3" s="1"/>
      <c r="D3" s="1"/>
      <c r="E3" s="1"/>
      <c r="F3" s="1"/>
      <c r="G3" s="1"/>
      <c r="H3" s="1"/>
      <c r="I3" s="1"/>
      <c r="J3" s="1"/>
      <c r="K3" s="1"/>
      <c r="L3" s="1"/>
      <c r="M3" s="1"/>
      <c r="O3" s="5"/>
      <c r="P3" s="5"/>
      <c r="Q3" s="7" t="s">
        <v>207</v>
      </c>
      <c r="R3" s="7"/>
    </row>
    <row r="4" spans="1:18" ht="18" customHeight="1">
      <c r="A4" s="1"/>
      <c r="B4" s="1"/>
      <c r="C4" s="1"/>
      <c r="D4" s="1"/>
      <c r="E4" s="1"/>
      <c r="F4" s="1"/>
      <c r="G4" s="1"/>
      <c r="H4" s="1"/>
      <c r="I4" s="1"/>
      <c r="J4" s="1"/>
      <c r="K4" s="1"/>
      <c r="L4" s="1"/>
      <c r="M4" s="1"/>
      <c r="O4" s="290" t="s">
        <v>414</v>
      </c>
      <c r="P4" s="291"/>
      <c r="Q4" s="291"/>
      <c r="R4" s="291"/>
    </row>
    <row r="5" spans="1:18" ht="52.5" customHeight="1">
      <c r="A5" s="1"/>
      <c r="B5" s="1"/>
      <c r="C5" s="1"/>
      <c r="D5" s="1"/>
      <c r="E5" s="1"/>
      <c r="F5" s="1"/>
      <c r="G5" s="1"/>
      <c r="H5" s="1"/>
      <c r="I5" s="1"/>
      <c r="J5" s="1"/>
      <c r="K5" s="1"/>
      <c r="L5" s="1"/>
      <c r="M5" s="1"/>
      <c r="N5" s="18"/>
      <c r="O5" s="18"/>
      <c r="P5" s="1"/>
      <c r="Q5" s="1"/>
    </row>
    <row r="6" spans="1:18" ht="17.399999999999999" customHeight="1">
      <c r="A6" s="292" t="s">
        <v>412</v>
      </c>
      <c r="B6" s="292"/>
      <c r="C6" s="292"/>
      <c r="D6" s="292"/>
      <c r="E6" s="292"/>
      <c r="F6" s="292"/>
      <c r="G6" s="292"/>
      <c r="H6" s="292"/>
      <c r="I6" s="292"/>
      <c r="J6" s="292"/>
      <c r="K6" s="292"/>
      <c r="L6" s="292"/>
      <c r="M6" s="292"/>
      <c r="N6" s="292"/>
      <c r="O6" s="292"/>
      <c r="P6" s="292"/>
      <c r="Q6" s="292"/>
    </row>
    <row r="7" spans="1:18" ht="17.399999999999999" customHeight="1">
      <c r="A7" s="292" t="s">
        <v>413</v>
      </c>
      <c r="B7" s="293"/>
      <c r="C7" s="293"/>
      <c r="D7" s="293"/>
      <c r="E7" s="293"/>
      <c r="F7" s="293"/>
      <c r="G7" s="293"/>
      <c r="H7" s="293"/>
      <c r="I7" s="293"/>
      <c r="J7" s="293"/>
      <c r="K7" s="293"/>
      <c r="L7" s="293"/>
      <c r="M7" s="293"/>
      <c r="N7" s="293"/>
      <c r="O7" s="293"/>
      <c r="P7" s="293"/>
      <c r="Q7" s="293"/>
    </row>
    <row r="8" spans="1:18" ht="13.95" customHeight="1">
      <c r="A8" s="17"/>
      <c r="B8" s="17"/>
      <c r="C8" s="17"/>
      <c r="D8" s="17"/>
      <c r="E8" s="17"/>
      <c r="F8" s="17"/>
      <c r="G8" s="17"/>
      <c r="H8" s="17"/>
      <c r="I8" s="17"/>
      <c r="J8" s="17"/>
      <c r="K8" s="17"/>
      <c r="L8" s="17"/>
      <c r="M8" s="17"/>
      <c r="N8" s="17"/>
      <c r="O8" s="17"/>
      <c r="P8" s="17"/>
      <c r="Q8" s="17"/>
    </row>
  </sheetData>
  <mergeCells count="5">
    <mergeCell ref="O1:Q1"/>
    <mergeCell ref="O2:R2"/>
    <mergeCell ref="O4:R4"/>
    <mergeCell ref="A6:Q6"/>
    <mergeCell ref="A7:Q7"/>
  </mergeCells>
  <pageMargins left="0.31496062992125984" right="0.3149606299212598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R99"/>
  <sheetViews>
    <sheetView view="pageBreakPreview" topLeftCell="A54" zoomScale="60" zoomScaleNormal="80" workbookViewId="0">
      <selection activeCell="Y10" sqref="Y10"/>
    </sheetView>
  </sheetViews>
  <sheetFormatPr defaultColWidth="9.109375" defaultRowHeight="14.4"/>
  <cols>
    <col min="1" max="1" width="4" style="262" customWidth="1"/>
    <col min="2" max="2" width="3.33203125" style="262" customWidth="1"/>
    <col min="3" max="3" width="3.5546875" style="41" customWidth="1"/>
    <col min="4" max="4" width="3.109375" style="41" customWidth="1"/>
    <col min="5" max="5" width="3" style="41" customWidth="1"/>
    <col min="6" max="6" width="42.33203125" style="41" customWidth="1"/>
    <col min="7" max="7" width="18.88671875" style="203" customWidth="1"/>
    <col min="8" max="8" width="6.109375" style="41" customWidth="1"/>
    <col min="9" max="10" width="4.109375" style="41" customWidth="1"/>
    <col min="11" max="11" width="11.88671875" style="41" customWidth="1"/>
    <col min="12" max="12" width="6.33203125" style="41" customWidth="1"/>
    <col min="13" max="13" width="13.44140625" style="41" customWidth="1"/>
    <col min="14" max="14" width="13.5546875" style="41" customWidth="1"/>
    <col min="15" max="15" width="15.33203125" style="41" customWidth="1"/>
    <col min="16" max="16" width="12" style="41" customWidth="1"/>
    <col min="17" max="18" width="12.88671875" style="41" customWidth="1"/>
    <col min="19" max="19" width="9.5546875" style="41" customWidth="1"/>
    <col min="20" max="16384" width="9.109375" style="41"/>
  </cols>
  <sheetData>
    <row r="1" spans="1:18" ht="24.75" customHeight="1">
      <c r="A1" s="224"/>
      <c r="B1" s="224"/>
      <c r="C1" s="225"/>
      <c r="D1" s="225"/>
      <c r="E1" s="225"/>
      <c r="F1" s="225"/>
      <c r="G1" s="226"/>
      <c r="H1" s="225"/>
      <c r="I1" s="225"/>
      <c r="J1" s="225"/>
      <c r="K1" s="225"/>
      <c r="L1" s="225"/>
      <c r="M1" s="225"/>
      <c r="O1" s="96"/>
      <c r="P1" s="96"/>
      <c r="Q1" s="96" t="s">
        <v>382</v>
      </c>
      <c r="R1" s="96"/>
    </row>
    <row r="2" spans="1:18" s="228" customFormat="1" ht="35.25" customHeight="1">
      <c r="A2" s="341" t="s">
        <v>407</v>
      </c>
      <c r="B2" s="341"/>
      <c r="C2" s="341"/>
      <c r="D2" s="341"/>
      <c r="E2" s="341"/>
      <c r="F2" s="341"/>
      <c r="G2" s="341"/>
      <c r="H2" s="341"/>
      <c r="I2" s="341"/>
      <c r="J2" s="341"/>
      <c r="K2" s="341"/>
      <c r="L2" s="341"/>
      <c r="M2" s="341"/>
      <c r="N2" s="341"/>
      <c r="O2" s="341"/>
      <c r="P2" s="341"/>
      <c r="Q2" s="341"/>
      <c r="R2" s="227"/>
    </row>
    <row r="3" spans="1:18" s="228" customFormat="1" ht="35.25" customHeight="1">
      <c r="A3" s="346" t="s">
        <v>408</v>
      </c>
      <c r="B3" s="347"/>
      <c r="C3" s="347"/>
      <c r="D3" s="347"/>
      <c r="E3" s="347"/>
      <c r="F3" s="347"/>
      <c r="G3" s="347"/>
      <c r="H3" s="347"/>
      <c r="I3" s="347"/>
      <c r="J3" s="347"/>
      <c r="K3" s="347"/>
      <c r="L3" s="347"/>
      <c r="M3" s="347"/>
      <c r="N3" s="347"/>
      <c r="O3" s="347"/>
      <c r="P3" s="347"/>
      <c r="Q3" s="347"/>
      <c r="R3" s="220"/>
    </row>
    <row r="4" spans="1:18" s="228" customFormat="1" ht="24" customHeight="1">
      <c r="A4" s="346" t="s">
        <v>560</v>
      </c>
      <c r="B4" s="347"/>
      <c r="C4" s="347"/>
      <c r="D4" s="347"/>
      <c r="E4" s="347"/>
      <c r="F4" s="347"/>
      <c r="G4" s="347"/>
      <c r="H4" s="347"/>
      <c r="I4" s="347"/>
      <c r="J4" s="347"/>
      <c r="K4" s="347"/>
      <c r="L4" s="347"/>
      <c r="M4" s="347"/>
      <c r="N4" s="347"/>
      <c r="O4" s="347"/>
      <c r="P4" s="347"/>
      <c r="Q4" s="347"/>
      <c r="R4" s="220"/>
    </row>
    <row r="5" spans="1:18" ht="17.25" customHeight="1">
      <c r="A5" s="224"/>
      <c r="B5" s="224"/>
      <c r="C5" s="225"/>
      <c r="D5" s="225"/>
      <c r="E5" s="229"/>
      <c r="F5" s="229"/>
      <c r="G5" s="229"/>
      <c r="H5" s="229"/>
      <c r="I5" s="229"/>
      <c r="J5" s="229"/>
      <c r="K5" s="229"/>
      <c r="L5" s="229"/>
      <c r="M5" s="229"/>
    </row>
    <row r="6" spans="1:18" ht="36.75" customHeight="1">
      <c r="A6" s="345" t="s">
        <v>0</v>
      </c>
      <c r="B6" s="345"/>
      <c r="C6" s="345"/>
      <c r="D6" s="345"/>
      <c r="E6" s="345"/>
      <c r="F6" s="345" t="s">
        <v>1</v>
      </c>
      <c r="G6" s="345" t="s">
        <v>2</v>
      </c>
      <c r="H6" s="345" t="s">
        <v>3</v>
      </c>
      <c r="I6" s="345"/>
      <c r="J6" s="345"/>
      <c r="K6" s="345"/>
      <c r="L6" s="345"/>
      <c r="M6" s="342" t="s">
        <v>4</v>
      </c>
      <c r="N6" s="343"/>
      <c r="O6" s="344"/>
      <c r="P6" s="342" t="s">
        <v>53</v>
      </c>
      <c r="Q6" s="344"/>
      <c r="R6" s="230"/>
    </row>
    <row r="7" spans="1:18" ht="48" customHeight="1">
      <c r="A7" s="126" t="s">
        <v>5</v>
      </c>
      <c r="B7" s="126" t="s">
        <v>6</v>
      </c>
      <c r="C7" s="218" t="s">
        <v>7</v>
      </c>
      <c r="D7" s="218" t="s">
        <v>8</v>
      </c>
      <c r="E7" s="218" t="s">
        <v>9</v>
      </c>
      <c r="F7" s="345"/>
      <c r="G7" s="345"/>
      <c r="H7" s="218" t="s">
        <v>10</v>
      </c>
      <c r="I7" s="218" t="s">
        <v>11</v>
      </c>
      <c r="J7" s="218" t="s">
        <v>12</v>
      </c>
      <c r="K7" s="218" t="s">
        <v>13</v>
      </c>
      <c r="L7" s="218" t="s">
        <v>14</v>
      </c>
      <c r="M7" s="218" t="s">
        <v>308</v>
      </c>
      <c r="N7" s="218" t="s">
        <v>429</v>
      </c>
      <c r="O7" s="218" t="s">
        <v>52</v>
      </c>
      <c r="P7" s="218" t="s">
        <v>427</v>
      </c>
      <c r="Q7" s="231" t="s">
        <v>428</v>
      </c>
      <c r="R7" s="232"/>
    </row>
    <row r="8" spans="1:18" s="235" customFormat="1" ht="13.8">
      <c r="A8" s="348">
        <v>7</v>
      </c>
      <c r="B8" s="349"/>
      <c r="C8" s="336"/>
      <c r="D8" s="336"/>
      <c r="E8" s="336"/>
      <c r="F8" s="338" t="s">
        <v>383</v>
      </c>
      <c r="G8" s="217" t="s">
        <v>15</v>
      </c>
      <c r="H8" s="217"/>
      <c r="I8" s="217"/>
      <c r="J8" s="217"/>
      <c r="K8" s="217"/>
      <c r="L8" s="217"/>
      <c r="M8" s="200">
        <f>M9+M10</f>
        <v>430333.23</v>
      </c>
      <c r="N8" s="200">
        <f>N9+N10</f>
        <v>432841.37</v>
      </c>
      <c r="O8" s="200">
        <f>O9+O10</f>
        <v>418823.70000000007</v>
      </c>
      <c r="P8" s="233">
        <f>O8/M8</f>
        <v>0.97325437777603208</v>
      </c>
      <c r="Q8" s="233">
        <f>O8/N8</f>
        <v>0.96761476381058509</v>
      </c>
      <c r="R8" s="234"/>
    </row>
    <row r="9" spans="1:18" s="124" customFormat="1" ht="52.8">
      <c r="A9" s="349"/>
      <c r="B9" s="349"/>
      <c r="C9" s="336"/>
      <c r="D9" s="336"/>
      <c r="E9" s="336"/>
      <c r="F9" s="338"/>
      <c r="G9" s="236" t="s">
        <v>16</v>
      </c>
      <c r="H9" s="217">
        <v>935</v>
      </c>
      <c r="I9" s="217"/>
      <c r="J9" s="217"/>
      <c r="K9" s="217"/>
      <c r="L9" s="217"/>
      <c r="M9" s="200">
        <f>M12+M27+M44+M76+M93</f>
        <v>387845.73</v>
      </c>
      <c r="N9" s="200">
        <f>N12+N27+N45+N76+N93</f>
        <v>432841.37</v>
      </c>
      <c r="O9" s="200">
        <f>O12+O27+O45+O76+O93+0.1</f>
        <v>418823.70000000007</v>
      </c>
      <c r="P9" s="233">
        <f t="shared" ref="P9:P71" si="0">O9/M9</f>
        <v>1.0798718861749492</v>
      </c>
      <c r="Q9" s="233">
        <f t="shared" ref="Q9:Q72" si="1">O9/N9</f>
        <v>0.96761476381058509</v>
      </c>
      <c r="R9" s="234"/>
    </row>
    <row r="10" spans="1:18" s="124" customFormat="1" ht="26.4">
      <c r="A10" s="337"/>
      <c r="B10" s="337"/>
      <c r="C10" s="337"/>
      <c r="D10" s="337"/>
      <c r="E10" s="337"/>
      <c r="F10" s="339"/>
      <c r="G10" s="236" t="s">
        <v>530</v>
      </c>
      <c r="H10" s="217">
        <v>935</v>
      </c>
      <c r="I10" s="217"/>
      <c r="J10" s="217"/>
      <c r="K10" s="217"/>
      <c r="L10" s="217"/>
      <c r="M10" s="200">
        <f>M28</f>
        <v>42487.5</v>
      </c>
      <c r="N10" s="200">
        <f>N28</f>
        <v>0</v>
      </c>
      <c r="O10" s="200">
        <f>O28</f>
        <v>0</v>
      </c>
      <c r="P10" s="233">
        <f t="shared" si="0"/>
        <v>0</v>
      </c>
      <c r="Q10" s="233"/>
      <c r="R10" s="234"/>
    </row>
    <row r="11" spans="1:18" ht="26.25" customHeight="1">
      <c r="A11" s="237">
        <v>7</v>
      </c>
      <c r="B11" s="158" t="s">
        <v>18</v>
      </c>
      <c r="C11" s="238"/>
      <c r="D11" s="238"/>
      <c r="E11" s="215"/>
      <c r="F11" s="239" t="s">
        <v>161</v>
      </c>
      <c r="G11" s="239" t="s">
        <v>15</v>
      </c>
      <c r="H11" s="240"/>
      <c r="I11" s="240"/>
      <c r="J11" s="240"/>
      <c r="K11" s="240"/>
      <c r="L11" s="240"/>
      <c r="M11" s="196">
        <v>0</v>
      </c>
      <c r="N11" s="196">
        <v>0</v>
      </c>
      <c r="O11" s="196">
        <v>0</v>
      </c>
      <c r="P11" s="162"/>
      <c r="Q11" s="162"/>
    </row>
    <row r="12" spans="1:18" s="235" customFormat="1" ht="13.8">
      <c r="A12" s="241" t="s">
        <v>17</v>
      </c>
      <c r="B12" s="241" t="s">
        <v>22</v>
      </c>
      <c r="C12" s="241"/>
      <c r="D12" s="241"/>
      <c r="E12" s="241"/>
      <c r="F12" s="242" t="s">
        <v>23</v>
      </c>
      <c r="G12" s="217" t="s">
        <v>15</v>
      </c>
      <c r="H12" s="217"/>
      <c r="I12" s="217"/>
      <c r="J12" s="217"/>
      <c r="K12" s="217"/>
      <c r="L12" s="217"/>
      <c r="M12" s="200">
        <f>SUM(M14:M25)</f>
        <v>24536.86</v>
      </c>
      <c r="N12" s="200">
        <f>SUM(N14:N25)</f>
        <v>8930</v>
      </c>
      <c r="O12" s="200">
        <f>SUM(O14:O25)</f>
        <v>8545.1999999999989</v>
      </c>
      <c r="P12" s="233">
        <f t="shared" si="0"/>
        <v>0.34825972027390623</v>
      </c>
      <c r="Q12" s="233">
        <f t="shared" si="1"/>
        <v>0.95690929451287787</v>
      </c>
      <c r="R12" s="234"/>
    </row>
    <row r="13" spans="1:18" s="243" customFormat="1" ht="53.4" customHeight="1">
      <c r="A13" s="209" t="s">
        <v>17</v>
      </c>
      <c r="B13" s="209" t="s">
        <v>22</v>
      </c>
      <c r="C13" s="209" t="s">
        <v>19</v>
      </c>
      <c r="D13" s="209"/>
      <c r="E13" s="209"/>
      <c r="F13" s="211" t="s">
        <v>384</v>
      </c>
      <c r="G13" s="212" t="s">
        <v>16</v>
      </c>
      <c r="H13" s="209" t="s">
        <v>27</v>
      </c>
      <c r="I13" s="209" t="s">
        <v>28</v>
      </c>
      <c r="J13" s="209" t="s">
        <v>19</v>
      </c>
      <c r="K13" s="209" t="s">
        <v>385</v>
      </c>
      <c r="L13" s="213">
        <v>811</v>
      </c>
      <c r="M13" s="111">
        <v>4000.2</v>
      </c>
      <c r="N13" s="111">
        <v>0</v>
      </c>
      <c r="O13" s="114">
        <v>0</v>
      </c>
      <c r="P13" s="123">
        <f t="shared" si="0"/>
        <v>0</v>
      </c>
      <c r="Q13" s="233"/>
      <c r="R13" s="234"/>
    </row>
    <row r="14" spans="1:18" s="124" customFormat="1" ht="52.2" customHeight="1">
      <c r="A14" s="294" t="s">
        <v>17</v>
      </c>
      <c r="B14" s="294" t="s">
        <v>22</v>
      </c>
      <c r="C14" s="294" t="s">
        <v>21</v>
      </c>
      <c r="D14" s="294"/>
      <c r="E14" s="294"/>
      <c r="F14" s="296" t="s">
        <v>140</v>
      </c>
      <c r="G14" s="307" t="s">
        <v>16</v>
      </c>
      <c r="H14" s="294" t="s">
        <v>27</v>
      </c>
      <c r="I14" s="294" t="s">
        <v>28</v>
      </c>
      <c r="J14" s="294" t="s">
        <v>19</v>
      </c>
      <c r="K14" s="209" t="s">
        <v>386</v>
      </c>
      <c r="L14" s="213">
        <v>412</v>
      </c>
      <c r="M14" s="244">
        <v>17218.099999999999</v>
      </c>
      <c r="N14" s="111">
        <v>1988.67</v>
      </c>
      <c r="O14" s="114">
        <v>1988.7</v>
      </c>
      <c r="P14" s="123">
        <f t="shared" si="0"/>
        <v>0.11550054884104519</v>
      </c>
      <c r="Q14" s="123">
        <f t="shared" si="1"/>
        <v>1.0000150854591259</v>
      </c>
      <c r="R14" s="195"/>
    </row>
    <row r="15" spans="1:18" s="124" customFormat="1" ht="45.6" customHeight="1">
      <c r="A15" s="308"/>
      <c r="B15" s="308"/>
      <c r="C15" s="308"/>
      <c r="D15" s="308"/>
      <c r="E15" s="308"/>
      <c r="F15" s="340"/>
      <c r="G15" s="312"/>
      <c r="H15" s="308"/>
      <c r="I15" s="308"/>
      <c r="J15" s="308"/>
      <c r="K15" s="209" t="s">
        <v>386</v>
      </c>
      <c r="L15" s="213">
        <v>244</v>
      </c>
      <c r="M15" s="111">
        <v>0</v>
      </c>
      <c r="N15" s="111">
        <v>500</v>
      </c>
      <c r="O15" s="114">
        <v>500</v>
      </c>
      <c r="P15" s="123"/>
      <c r="Q15" s="123">
        <f t="shared" si="1"/>
        <v>1</v>
      </c>
      <c r="R15" s="195"/>
    </row>
    <row r="16" spans="1:18" s="124" customFormat="1" ht="29.4" customHeight="1">
      <c r="A16" s="294" t="s">
        <v>17</v>
      </c>
      <c r="B16" s="294" t="s">
        <v>22</v>
      </c>
      <c r="C16" s="294" t="s">
        <v>38</v>
      </c>
      <c r="D16" s="294"/>
      <c r="E16" s="294"/>
      <c r="F16" s="309" t="s">
        <v>519</v>
      </c>
      <c r="G16" s="307" t="s">
        <v>16</v>
      </c>
      <c r="H16" s="303">
        <v>935</v>
      </c>
      <c r="I16" s="294" t="s">
        <v>28</v>
      </c>
      <c r="J16" s="294" t="s">
        <v>19</v>
      </c>
      <c r="K16" s="294" t="s">
        <v>230</v>
      </c>
      <c r="L16" s="213">
        <v>244</v>
      </c>
      <c r="M16" s="111">
        <v>1994.27</v>
      </c>
      <c r="N16" s="111">
        <v>1227.03</v>
      </c>
      <c r="O16" s="114">
        <v>1085</v>
      </c>
      <c r="P16" s="123">
        <f t="shared" si="0"/>
        <v>0.54405872825645474</v>
      </c>
      <c r="Q16" s="123">
        <f t="shared" si="1"/>
        <v>0.88424895886816135</v>
      </c>
      <c r="R16" s="195"/>
    </row>
    <row r="17" spans="1:18" s="124" customFormat="1" ht="30" customHeight="1">
      <c r="A17" s="308"/>
      <c r="B17" s="308"/>
      <c r="C17" s="308"/>
      <c r="D17" s="308"/>
      <c r="E17" s="308"/>
      <c r="F17" s="311"/>
      <c r="G17" s="312"/>
      <c r="H17" s="308"/>
      <c r="I17" s="308"/>
      <c r="J17" s="308"/>
      <c r="K17" s="308"/>
      <c r="L17" s="213">
        <v>811</v>
      </c>
      <c r="M17" s="111">
        <v>733.61</v>
      </c>
      <c r="N17" s="111">
        <v>615.5</v>
      </c>
      <c r="O17" s="114">
        <v>615.5</v>
      </c>
      <c r="P17" s="123">
        <f t="shared" si="0"/>
        <v>0.83900164937773469</v>
      </c>
      <c r="Q17" s="123">
        <f t="shared" si="1"/>
        <v>1</v>
      </c>
      <c r="R17" s="195"/>
    </row>
    <row r="18" spans="1:18" s="124" customFormat="1" ht="13.8">
      <c r="A18" s="294" t="s">
        <v>17</v>
      </c>
      <c r="B18" s="294" t="s">
        <v>22</v>
      </c>
      <c r="C18" s="294" t="s">
        <v>20</v>
      </c>
      <c r="D18" s="335"/>
      <c r="E18" s="335"/>
      <c r="F18" s="309" t="s">
        <v>504</v>
      </c>
      <c r="G18" s="307" t="s">
        <v>16</v>
      </c>
      <c r="H18" s="294">
        <v>935</v>
      </c>
      <c r="I18" s="294" t="s">
        <v>28</v>
      </c>
      <c r="J18" s="294" t="s">
        <v>19</v>
      </c>
      <c r="K18" s="294" t="s">
        <v>231</v>
      </c>
      <c r="L18" s="209" t="s">
        <v>29</v>
      </c>
      <c r="M18" s="111">
        <v>784.33</v>
      </c>
      <c r="N18" s="111">
        <v>998</v>
      </c>
      <c r="O18" s="114">
        <v>998</v>
      </c>
      <c r="P18" s="123">
        <f t="shared" si="0"/>
        <v>1.2724235972103579</v>
      </c>
      <c r="Q18" s="123">
        <f t="shared" si="1"/>
        <v>1</v>
      </c>
      <c r="R18" s="195"/>
    </row>
    <row r="19" spans="1:18" s="124" customFormat="1" ht="13.8">
      <c r="A19" s="294"/>
      <c r="B19" s="294"/>
      <c r="C19" s="294"/>
      <c r="D19" s="335"/>
      <c r="E19" s="335"/>
      <c r="F19" s="309"/>
      <c r="G19" s="307"/>
      <c r="H19" s="294"/>
      <c r="I19" s="294"/>
      <c r="J19" s="294"/>
      <c r="K19" s="294"/>
      <c r="L19" s="209" t="s">
        <v>387</v>
      </c>
      <c r="M19" s="244">
        <v>1017.75</v>
      </c>
      <c r="N19" s="111">
        <v>0</v>
      </c>
      <c r="O19" s="114">
        <v>0</v>
      </c>
      <c r="P19" s="123">
        <f>O19/M19</f>
        <v>0</v>
      </c>
      <c r="Q19" s="123"/>
      <c r="R19" s="195"/>
    </row>
    <row r="20" spans="1:18" s="124" customFormat="1" ht="13.8">
      <c r="A20" s="294"/>
      <c r="B20" s="294"/>
      <c r="C20" s="294"/>
      <c r="D20" s="335"/>
      <c r="E20" s="335"/>
      <c r="F20" s="309"/>
      <c r="G20" s="307"/>
      <c r="H20" s="294"/>
      <c r="I20" s="294"/>
      <c r="J20" s="294"/>
      <c r="K20" s="294"/>
      <c r="L20" s="209" t="s">
        <v>287</v>
      </c>
      <c r="M20" s="114">
        <v>1559.8</v>
      </c>
      <c r="N20" s="111">
        <v>2369.4</v>
      </c>
      <c r="O20" s="114">
        <v>2200.6</v>
      </c>
      <c r="P20" s="123">
        <f t="shared" si="0"/>
        <v>1.4108219002436209</v>
      </c>
      <c r="Q20" s="123">
        <f t="shared" si="1"/>
        <v>0.92875833544357211</v>
      </c>
      <c r="R20" s="195"/>
    </row>
    <row r="21" spans="1:18" s="124" customFormat="1" ht="23.4" customHeight="1">
      <c r="A21" s="294" t="s">
        <v>17</v>
      </c>
      <c r="B21" s="294" t="s">
        <v>22</v>
      </c>
      <c r="C21" s="294" t="s">
        <v>17</v>
      </c>
      <c r="D21" s="335"/>
      <c r="E21" s="335"/>
      <c r="F21" s="309" t="s">
        <v>498</v>
      </c>
      <c r="G21" s="307" t="s">
        <v>16</v>
      </c>
      <c r="H21" s="294" t="s">
        <v>27</v>
      </c>
      <c r="I21" s="294" t="s">
        <v>28</v>
      </c>
      <c r="J21" s="294" t="s">
        <v>28</v>
      </c>
      <c r="K21" s="294" t="s">
        <v>234</v>
      </c>
      <c r="L21" s="146" t="s">
        <v>388</v>
      </c>
      <c r="M21" s="111">
        <v>644.29999999999995</v>
      </c>
      <c r="N21" s="244">
        <v>690.1</v>
      </c>
      <c r="O21" s="114">
        <v>637.1</v>
      </c>
      <c r="P21" s="123">
        <f t="shared" si="0"/>
        <v>0.9888250814837809</v>
      </c>
      <c r="Q21" s="123">
        <f t="shared" si="1"/>
        <v>0.92319953629908713</v>
      </c>
      <c r="R21" s="195"/>
    </row>
    <row r="22" spans="1:18" s="124" customFormat="1" ht="26.4" customHeight="1">
      <c r="A22" s="294"/>
      <c r="B22" s="294"/>
      <c r="C22" s="294"/>
      <c r="D22" s="335"/>
      <c r="E22" s="335"/>
      <c r="F22" s="309"/>
      <c r="G22" s="307"/>
      <c r="H22" s="294"/>
      <c r="I22" s="294"/>
      <c r="J22" s="294"/>
      <c r="K22" s="294"/>
      <c r="L22" s="146" t="s">
        <v>389</v>
      </c>
      <c r="M22" s="111">
        <v>195.1</v>
      </c>
      <c r="N22" s="244">
        <v>204.5</v>
      </c>
      <c r="O22" s="114">
        <v>183.5</v>
      </c>
      <c r="P22" s="123">
        <f t="shared" si="0"/>
        <v>0.94054331112250134</v>
      </c>
      <c r="Q22" s="123">
        <f t="shared" si="1"/>
        <v>0.89731051344743273</v>
      </c>
      <c r="R22" s="195"/>
    </row>
    <row r="23" spans="1:18" s="124" customFormat="1" ht="18.600000000000001" customHeight="1">
      <c r="A23" s="294"/>
      <c r="B23" s="294"/>
      <c r="C23" s="294"/>
      <c r="D23" s="335"/>
      <c r="E23" s="335"/>
      <c r="F23" s="309"/>
      <c r="G23" s="307"/>
      <c r="H23" s="294"/>
      <c r="I23" s="294"/>
      <c r="J23" s="294"/>
      <c r="K23" s="294"/>
      <c r="L23" s="146" t="s">
        <v>29</v>
      </c>
      <c r="M23" s="111">
        <v>41.4</v>
      </c>
      <c r="N23" s="111">
        <v>41.4</v>
      </c>
      <c r="O23" s="114">
        <v>41.4</v>
      </c>
      <c r="P23" s="123">
        <f t="shared" si="0"/>
        <v>1</v>
      </c>
      <c r="Q23" s="123">
        <f t="shared" si="1"/>
        <v>1</v>
      </c>
      <c r="R23" s="195"/>
    </row>
    <row r="24" spans="1:18" s="124" customFormat="1" ht="52.8">
      <c r="A24" s="209" t="s">
        <v>17</v>
      </c>
      <c r="B24" s="209" t="s">
        <v>22</v>
      </c>
      <c r="C24" s="209" t="s">
        <v>30</v>
      </c>
      <c r="D24" s="209"/>
      <c r="E24" s="209"/>
      <c r="F24" s="211" t="s">
        <v>36</v>
      </c>
      <c r="G24" s="212" t="s">
        <v>16</v>
      </c>
      <c r="H24" s="213">
        <v>935</v>
      </c>
      <c r="I24" s="209" t="s">
        <v>28</v>
      </c>
      <c r="J24" s="209" t="s">
        <v>19</v>
      </c>
      <c r="K24" s="209" t="s">
        <v>232</v>
      </c>
      <c r="L24" s="209" t="s">
        <v>29</v>
      </c>
      <c r="M24" s="111">
        <v>40</v>
      </c>
      <c r="N24" s="111">
        <v>33.9</v>
      </c>
      <c r="O24" s="114">
        <v>33.9</v>
      </c>
      <c r="P24" s="123">
        <f t="shared" si="0"/>
        <v>0.84749999999999992</v>
      </c>
      <c r="Q24" s="123">
        <f t="shared" si="1"/>
        <v>1</v>
      </c>
      <c r="R24" s="195"/>
    </row>
    <row r="25" spans="1:18" s="124" customFormat="1" ht="52.8">
      <c r="A25" s="209" t="s">
        <v>17</v>
      </c>
      <c r="B25" s="209" t="s">
        <v>22</v>
      </c>
      <c r="C25" s="209" t="s">
        <v>128</v>
      </c>
      <c r="D25" s="209"/>
      <c r="E25" s="209"/>
      <c r="F25" s="245" t="s">
        <v>499</v>
      </c>
      <c r="G25" s="212" t="s">
        <v>16</v>
      </c>
      <c r="H25" s="213">
        <v>935</v>
      </c>
      <c r="I25" s="209" t="s">
        <v>28</v>
      </c>
      <c r="J25" s="209" t="s">
        <v>19</v>
      </c>
      <c r="K25" s="209" t="s">
        <v>233</v>
      </c>
      <c r="L25" s="209" t="s">
        <v>29</v>
      </c>
      <c r="M25" s="111">
        <v>308.2</v>
      </c>
      <c r="N25" s="111">
        <v>261.5</v>
      </c>
      <c r="O25" s="114">
        <v>261.5</v>
      </c>
      <c r="P25" s="123">
        <f t="shared" si="0"/>
        <v>0.84847501622323174</v>
      </c>
      <c r="Q25" s="123">
        <f t="shared" si="1"/>
        <v>1</v>
      </c>
      <c r="R25" s="195"/>
    </row>
    <row r="26" spans="1:18" s="235" customFormat="1" ht="13.8">
      <c r="A26" s="332" t="s">
        <v>17</v>
      </c>
      <c r="B26" s="332" t="s">
        <v>25</v>
      </c>
      <c r="C26" s="332"/>
      <c r="D26" s="332"/>
      <c r="E26" s="332"/>
      <c r="F26" s="322" t="s">
        <v>37</v>
      </c>
      <c r="G26" s="217" t="s">
        <v>15</v>
      </c>
      <c r="H26" s="246"/>
      <c r="I26" s="246"/>
      <c r="J26" s="246"/>
      <c r="K26" s="246"/>
      <c r="L26" s="246"/>
      <c r="M26" s="201">
        <f>M27+M28</f>
        <v>47264.6</v>
      </c>
      <c r="N26" s="201">
        <f>SUM(N29:N43)</f>
        <v>22112.100000000002</v>
      </c>
      <c r="O26" s="201">
        <f>SUM(O29:O43)</f>
        <v>16756.5</v>
      </c>
      <c r="P26" s="123">
        <f t="shared" si="0"/>
        <v>0.35452537417009772</v>
      </c>
      <c r="Q26" s="123">
        <f t="shared" si="1"/>
        <v>0.7577977668335435</v>
      </c>
      <c r="R26" s="195"/>
    </row>
    <row r="27" spans="1:18" s="235" customFormat="1" ht="52.8">
      <c r="A27" s="332"/>
      <c r="B27" s="332"/>
      <c r="C27" s="332"/>
      <c r="D27" s="332"/>
      <c r="E27" s="332"/>
      <c r="F27" s="333"/>
      <c r="G27" s="217" t="s">
        <v>16</v>
      </c>
      <c r="H27" s="246"/>
      <c r="I27" s="246"/>
      <c r="J27" s="246"/>
      <c r="K27" s="241"/>
      <c r="L27" s="246"/>
      <c r="M27" s="201">
        <f>M33+M36+M37+M39</f>
        <v>4777.0999999999995</v>
      </c>
      <c r="N27" s="201">
        <f>N29+N30+N31+N32+N33+N36+N38+N39</f>
        <v>22112.100000000002</v>
      </c>
      <c r="O27" s="201">
        <f>O26</f>
        <v>16756.5</v>
      </c>
      <c r="P27" s="123">
        <f t="shared" si="0"/>
        <v>3.5076720185886838</v>
      </c>
      <c r="Q27" s="123">
        <f t="shared" si="1"/>
        <v>0.7577977668335435</v>
      </c>
      <c r="R27" s="195"/>
    </row>
    <row r="28" spans="1:18" s="235" customFormat="1" ht="26.4">
      <c r="A28" s="332"/>
      <c r="B28" s="332"/>
      <c r="C28" s="332"/>
      <c r="D28" s="332"/>
      <c r="E28" s="332"/>
      <c r="F28" s="334"/>
      <c r="G28" s="217" t="s">
        <v>530</v>
      </c>
      <c r="H28" s="246"/>
      <c r="I28" s="246"/>
      <c r="J28" s="246"/>
      <c r="K28" s="241"/>
      <c r="L28" s="246"/>
      <c r="M28" s="201">
        <f>M34+M35+M40+M41+M42+M43</f>
        <v>42487.5</v>
      </c>
      <c r="N28" s="201">
        <f>N34+N35+N40+N41+N42+N43</f>
        <v>0</v>
      </c>
      <c r="O28" s="201">
        <f>O34+O35+O40+O41+O42+O43</f>
        <v>0</v>
      </c>
      <c r="P28" s="123">
        <f t="shared" si="0"/>
        <v>0</v>
      </c>
      <c r="Q28" s="123"/>
      <c r="R28" s="195"/>
    </row>
    <row r="29" spans="1:18" s="124" customFormat="1" ht="13.8">
      <c r="A29" s="294" t="s">
        <v>17</v>
      </c>
      <c r="B29" s="294" t="s">
        <v>25</v>
      </c>
      <c r="C29" s="294" t="s">
        <v>21</v>
      </c>
      <c r="D29" s="308"/>
      <c r="E29" s="308"/>
      <c r="F29" s="309" t="s">
        <v>69</v>
      </c>
      <c r="G29" s="307" t="s">
        <v>16</v>
      </c>
      <c r="H29" s="303">
        <v>935</v>
      </c>
      <c r="I29" s="294" t="s">
        <v>28</v>
      </c>
      <c r="J29" s="294" t="s">
        <v>21</v>
      </c>
      <c r="K29" s="209" t="s">
        <v>390</v>
      </c>
      <c r="L29" s="212">
        <v>243</v>
      </c>
      <c r="M29" s="111">
        <v>0</v>
      </c>
      <c r="N29" s="111">
        <v>1283</v>
      </c>
      <c r="O29" s="114">
        <v>1283</v>
      </c>
      <c r="P29" s="123"/>
      <c r="Q29" s="123">
        <f t="shared" si="1"/>
        <v>1</v>
      </c>
      <c r="R29" s="195"/>
    </row>
    <row r="30" spans="1:18" s="124" customFormat="1" ht="13.8">
      <c r="A30" s="294"/>
      <c r="B30" s="294"/>
      <c r="C30" s="294"/>
      <c r="D30" s="308"/>
      <c r="E30" s="308"/>
      <c r="F30" s="309"/>
      <c r="G30" s="307"/>
      <c r="H30" s="303"/>
      <c r="I30" s="294"/>
      <c r="J30" s="294"/>
      <c r="K30" s="209" t="s">
        <v>391</v>
      </c>
      <c r="L30" s="212">
        <v>243</v>
      </c>
      <c r="M30" s="111">
        <v>0</v>
      </c>
      <c r="N30" s="111">
        <v>3239.1</v>
      </c>
      <c r="O30" s="114">
        <v>3239.1</v>
      </c>
      <c r="P30" s="123"/>
      <c r="Q30" s="123">
        <f t="shared" si="1"/>
        <v>1</v>
      </c>
      <c r="R30" s="195"/>
    </row>
    <row r="31" spans="1:18" s="124" customFormat="1" ht="13.8">
      <c r="A31" s="294"/>
      <c r="B31" s="294"/>
      <c r="C31" s="294"/>
      <c r="D31" s="308"/>
      <c r="E31" s="308"/>
      <c r="F31" s="309"/>
      <c r="G31" s="307"/>
      <c r="H31" s="303"/>
      <c r="I31" s="294"/>
      <c r="J31" s="294"/>
      <c r="K31" s="209" t="s">
        <v>392</v>
      </c>
      <c r="L31" s="212">
        <v>243</v>
      </c>
      <c r="M31" s="111">
        <v>0</v>
      </c>
      <c r="N31" s="111">
        <v>0.5</v>
      </c>
      <c r="O31" s="114">
        <v>0.5</v>
      </c>
      <c r="P31" s="123"/>
      <c r="Q31" s="123">
        <f t="shared" si="1"/>
        <v>1</v>
      </c>
      <c r="R31" s="195"/>
    </row>
    <row r="32" spans="1:18" s="124" customFormat="1" ht="13.95" customHeight="1">
      <c r="A32" s="299" t="s">
        <v>17</v>
      </c>
      <c r="B32" s="299" t="s">
        <v>25</v>
      </c>
      <c r="C32" s="299" t="s">
        <v>24</v>
      </c>
      <c r="D32" s="299"/>
      <c r="E32" s="299"/>
      <c r="F32" s="296" t="s">
        <v>74</v>
      </c>
      <c r="G32" s="304" t="s">
        <v>393</v>
      </c>
      <c r="H32" s="331">
        <v>935</v>
      </c>
      <c r="I32" s="299" t="s">
        <v>28</v>
      </c>
      <c r="J32" s="299" t="s">
        <v>21</v>
      </c>
      <c r="K32" s="299" t="s">
        <v>235</v>
      </c>
      <c r="L32" s="212">
        <v>243</v>
      </c>
      <c r="M32" s="244">
        <v>0</v>
      </c>
      <c r="N32" s="111">
        <v>129.4</v>
      </c>
      <c r="O32" s="114">
        <v>129.4</v>
      </c>
      <c r="P32" s="123"/>
      <c r="Q32" s="123">
        <f t="shared" si="1"/>
        <v>1</v>
      </c>
      <c r="R32" s="195"/>
    </row>
    <row r="33" spans="1:18" s="124" customFormat="1" ht="13.95" customHeight="1">
      <c r="A33" s="329"/>
      <c r="B33" s="329"/>
      <c r="C33" s="329"/>
      <c r="D33" s="329"/>
      <c r="E33" s="329"/>
      <c r="F33" s="329"/>
      <c r="G33" s="327"/>
      <c r="H33" s="327"/>
      <c r="I33" s="327"/>
      <c r="J33" s="327"/>
      <c r="K33" s="327"/>
      <c r="L33" s="212">
        <v>244</v>
      </c>
      <c r="M33" s="111">
        <v>700</v>
      </c>
      <c r="N33" s="111">
        <v>1072</v>
      </c>
      <c r="O33" s="114">
        <v>1072</v>
      </c>
      <c r="P33" s="123">
        <f t="shared" si="0"/>
        <v>1.5314285714285714</v>
      </c>
      <c r="Q33" s="123">
        <f t="shared" si="1"/>
        <v>1</v>
      </c>
      <c r="R33" s="195"/>
    </row>
    <row r="34" spans="1:18" s="124" customFormat="1" ht="13.95" customHeight="1">
      <c r="A34" s="329"/>
      <c r="B34" s="329"/>
      <c r="C34" s="329"/>
      <c r="D34" s="329"/>
      <c r="E34" s="329"/>
      <c r="F34" s="329"/>
      <c r="G34" s="328" t="s">
        <v>530</v>
      </c>
      <c r="H34" s="212">
        <v>935</v>
      </c>
      <c r="I34" s="212" t="s">
        <v>28</v>
      </c>
      <c r="J34" s="212" t="s">
        <v>21</v>
      </c>
      <c r="K34" s="209" t="s">
        <v>288</v>
      </c>
      <c r="L34" s="212">
        <v>243</v>
      </c>
      <c r="M34" s="111">
        <v>12975.3</v>
      </c>
      <c r="N34" s="111"/>
      <c r="O34" s="114">
        <v>0</v>
      </c>
      <c r="P34" s="123">
        <f t="shared" si="0"/>
        <v>0</v>
      </c>
      <c r="Q34" s="123"/>
      <c r="R34" s="195"/>
    </row>
    <row r="35" spans="1:18" s="124" customFormat="1" ht="13.95" customHeight="1">
      <c r="A35" s="330"/>
      <c r="B35" s="330"/>
      <c r="C35" s="330"/>
      <c r="D35" s="330"/>
      <c r="E35" s="330"/>
      <c r="F35" s="330"/>
      <c r="G35" s="328"/>
      <c r="H35" s="212">
        <v>935</v>
      </c>
      <c r="I35" s="212" t="s">
        <v>28</v>
      </c>
      <c r="J35" s="212" t="s">
        <v>21</v>
      </c>
      <c r="K35" s="209" t="s">
        <v>235</v>
      </c>
      <c r="L35" s="212">
        <v>243</v>
      </c>
      <c r="M35" s="111">
        <v>382.3</v>
      </c>
      <c r="N35" s="111"/>
      <c r="O35" s="114">
        <v>0</v>
      </c>
      <c r="P35" s="123">
        <f t="shared" si="0"/>
        <v>0</v>
      </c>
      <c r="Q35" s="123"/>
      <c r="R35" s="195"/>
    </row>
    <row r="36" spans="1:18" s="124" customFormat="1" ht="13.8">
      <c r="A36" s="294" t="s">
        <v>17</v>
      </c>
      <c r="B36" s="294" t="s">
        <v>25</v>
      </c>
      <c r="C36" s="294" t="s">
        <v>17</v>
      </c>
      <c r="D36" s="294"/>
      <c r="E36" s="294"/>
      <c r="F36" s="309" t="s">
        <v>76</v>
      </c>
      <c r="G36" s="307" t="s">
        <v>16</v>
      </c>
      <c r="H36" s="303">
        <v>935</v>
      </c>
      <c r="I36" s="294" t="s">
        <v>28</v>
      </c>
      <c r="J36" s="294" t="s">
        <v>21</v>
      </c>
      <c r="K36" s="209" t="s">
        <v>236</v>
      </c>
      <c r="L36" s="212">
        <v>243</v>
      </c>
      <c r="M36" s="111">
        <v>4030</v>
      </c>
      <c r="N36" s="111">
        <v>11018.2</v>
      </c>
      <c r="O36" s="114">
        <v>11012.1</v>
      </c>
      <c r="P36" s="123">
        <f t="shared" si="0"/>
        <v>2.7325310173697273</v>
      </c>
      <c r="Q36" s="123">
        <f t="shared" si="1"/>
        <v>0.99944637055054364</v>
      </c>
      <c r="R36" s="195"/>
    </row>
    <row r="37" spans="1:18" s="124" customFormat="1" ht="13.8">
      <c r="A37" s="294"/>
      <c r="B37" s="294"/>
      <c r="C37" s="294"/>
      <c r="D37" s="294"/>
      <c r="E37" s="294"/>
      <c r="F37" s="309"/>
      <c r="G37" s="307"/>
      <c r="H37" s="303"/>
      <c r="I37" s="294"/>
      <c r="J37" s="294"/>
      <c r="K37" s="209" t="s">
        <v>270</v>
      </c>
      <c r="L37" s="212">
        <v>244</v>
      </c>
      <c r="M37" s="244">
        <v>46.7</v>
      </c>
      <c r="N37" s="111">
        <v>0</v>
      </c>
      <c r="O37" s="114">
        <v>0</v>
      </c>
      <c r="P37" s="123">
        <f t="shared" si="0"/>
        <v>0</v>
      </c>
      <c r="Q37" s="123"/>
      <c r="R37" s="195"/>
    </row>
    <row r="38" spans="1:18" s="124" customFormat="1" ht="13.8">
      <c r="A38" s="294"/>
      <c r="B38" s="294"/>
      <c r="C38" s="294"/>
      <c r="D38" s="294"/>
      <c r="E38" s="294"/>
      <c r="F38" s="309"/>
      <c r="G38" s="307"/>
      <c r="H38" s="303"/>
      <c r="I38" s="294"/>
      <c r="J38" s="294"/>
      <c r="K38" s="209" t="s">
        <v>394</v>
      </c>
      <c r="L38" s="212">
        <v>243</v>
      </c>
      <c r="M38" s="111">
        <v>0</v>
      </c>
      <c r="N38" s="111">
        <v>5349.5</v>
      </c>
      <c r="O38" s="114">
        <v>0</v>
      </c>
      <c r="P38" s="123"/>
      <c r="Q38" s="123">
        <f t="shared" si="1"/>
        <v>0</v>
      </c>
      <c r="R38" s="195"/>
    </row>
    <row r="39" spans="1:18" s="124" customFormat="1" ht="13.8">
      <c r="A39" s="294"/>
      <c r="B39" s="294"/>
      <c r="C39" s="294"/>
      <c r="D39" s="294"/>
      <c r="E39" s="294"/>
      <c r="F39" s="309"/>
      <c r="G39" s="307"/>
      <c r="H39" s="303"/>
      <c r="I39" s="294"/>
      <c r="J39" s="294"/>
      <c r="K39" s="209" t="s">
        <v>237</v>
      </c>
      <c r="L39" s="212">
        <v>243</v>
      </c>
      <c r="M39" s="111">
        <v>0.4</v>
      </c>
      <c r="N39" s="111">
        <v>20.399999999999999</v>
      </c>
      <c r="O39" s="114">
        <v>20.399999999999999</v>
      </c>
      <c r="P39" s="123">
        <f t="shared" si="0"/>
        <v>50.999999999999993</v>
      </c>
      <c r="Q39" s="123">
        <f t="shared" si="1"/>
        <v>1</v>
      </c>
      <c r="R39" s="195"/>
    </row>
    <row r="40" spans="1:18" s="124" customFormat="1" ht="26.4">
      <c r="A40" s="308"/>
      <c r="B40" s="308"/>
      <c r="C40" s="308"/>
      <c r="D40" s="308"/>
      <c r="E40" s="308"/>
      <c r="F40" s="311"/>
      <c r="G40" s="212" t="s">
        <v>530</v>
      </c>
      <c r="H40" s="308"/>
      <c r="I40" s="308"/>
      <c r="J40" s="308"/>
      <c r="K40" s="209" t="s">
        <v>293</v>
      </c>
      <c r="L40" s="212">
        <v>414</v>
      </c>
      <c r="M40" s="111">
        <v>2565.1999999999998</v>
      </c>
      <c r="N40" s="111">
        <v>0</v>
      </c>
      <c r="O40" s="114">
        <v>0</v>
      </c>
      <c r="P40" s="123">
        <f t="shared" si="0"/>
        <v>0</v>
      </c>
      <c r="Q40" s="123"/>
      <c r="R40" s="195"/>
    </row>
    <row r="41" spans="1:18" s="124" customFormat="1" ht="14.4" customHeight="1">
      <c r="A41" s="299" t="s">
        <v>17</v>
      </c>
      <c r="B41" s="299" t="s">
        <v>25</v>
      </c>
      <c r="C41" s="299" t="s">
        <v>33</v>
      </c>
      <c r="D41" s="323"/>
      <c r="E41" s="325"/>
      <c r="F41" s="296" t="s">
        <v>238</v>
      </c>
      <c r="G41" s="304" t="s">
        <v>530</v>
      </c>
      <c r="H41" s="145">
        <v>935</v>
      </c>
      <c r="I41" s="145" t="s">
        <v>28</v>
      </c>
      <c r="J41" s="145" t="s">
        <v>21</v>
      </c>
      <c r="K41" s="209" t="s">
        <v>239</v>
      </c>
      <c r="L41" s="247"/>
      <c r="M41" s="248">
        <v>10181.200000000001</v>
      </c>
      <c r="N41" s="248">
        <v>0</v>
      </c>
      <c r="O41" s="114">
        <v>0</v>
      </c>
      <c r="P41" s="123">
        <f t="shared" si="0"/>
        <v>0</v>
      </c>
      <c r="Q41" s="123"/>
      <c r="R41" s="195"/>
    </row>
    <row r="42" spans="1:18" s="124" customFormat="1" ht="13.8">
      <c r="A42" s="300"/>
      <c r="B42" s="300"/>
      <c r="C42" s="300"/>
      <c r="D42" s="323"/>
      <c r="E42" s="325"/>
      <c r="F42" s="297"/>
      <c r="G42" s="305"/>
      <c r="H42" s="145">
        <v>935</v>
      </c>
      <c r="I42" s="145" t="s">
        <v>28</v>
      </c>
      <c r="J42" s="145" t="s">
        <v>21</v>
      </c>
      <c r="K42" s="209" t="s">
        <v>302</v>
      </c>
      <c r="L42" s="247"/>
      <c r="M42" s="248">
        <v>16272.5</v>
      </c>
      <c r="N42" s="248">
        <v>0</v>
      </c>
      <c r="O42" s="114">
        <v>0</v>
      </c>
      <c r="P42" s="123">
        <f t="shared" si="0"/>
        <v>0</v>
      </c>
      <c r="Q42" s="123"/>
      <c r="R42" s="195"/>
    </row>
    <row r="43" spans="1:18" s="124" customFormat="1" ht="13.8">
      <c r="A43" s="301"/>
      <c r="B43" s="301"/>
      <c r="C43" s="301"/>
      <c r="D43" s="324"/>
      <c r="E43" s="326"/>
      <c r="F43" s="298"/>
      <c r="G43" s="306"/>
      <c r="H43" s="145">
        <v>935</v>
      </c>
      <c r="I43" s="145" t="s">
        <v>28</v>
      </c>
      <c r="J43" s="145" t="s">
        <v>21</v>
      </c>
      <c r="K43" s="209" t="s">
        <v>240</v>
      </c>
      <c r="L43" s="247"/>
      <c r="M43" s="249">
        <v>111</v>
      </c>
      <c r="N43" s="249">
        <v>0</v>
      </c>
      <c r="O43" s="114">
        <v>0</v>
      </c>
      <c r="P43" s="123">
        <f t="shared" si="0"/>
        <v>0</v>
      </c>
      <c r="Q43" s="123"/>
      <c r="R43" s="195"/>
    </row>
    <row r="44" spans="1:18" s="235" customFormat="1" ht="13.8">
      <c r="A44" s="319" t="s">
        <v>17</v>
      </c>
      <c r="B44" s="319" t="s">
        <v>39</v>
      </c>
      <c r="C44" s="319"/>
      <c r="D44" s="319"/>
      <c r="E44" s="319"/>
      <c r="F44" s="322" t="s">
        <v>40</v>
      </c>
      <c r="G44" s="217" t="s">
        <v>15</v>
      </c>
      <c r="H44" s="246"/>
      <c r="I44" s="246"/>
      <c r="J44" s="246"/>
      <c r="K44" s="241"/>
      <c r="L44" s="246"/>
      <c r="M44" s="201">
        <f t="shared" ref="M44" si="2">M45</f>
        <v>61191.97</v>
      </c>
      <c r="N44" s="201">
        <f>N45</f>
        <v>51863.570000000007</v>
      </c>
      <c r="O44" s="201">
        <f>O45</f>
        <v>46310.9</v>
      </c>
      <c r="P44" s="123">
        <f t="shared" si="0"/>
        <v>0.75681335312460118</v>
      </c>
      <c r="Q44" s="123">
        <f t="shared" si="1"/>
        <v>0.89293698833304369</v>
      </c>
      <c r="R44" s="195"/>
    </row>
    <row r="45" spans="1:18" s="235" customFormat="1" ht="52.8">
      <c r="A45" s="320"/>
      <c r="B45" s="320"/>
      <c r="C45" s="321"/>
      <c r="D45" s="321"/>
      <c r="E45" s="321"/>
      <c r="F45" s="320"/>
      <c r="G45" s="250" t="s">
        <v>16</v>
      </c>
      <c r="H45" s="251">
        <v>935</v>
      </c>
      <c r="I45" s="251"/>
      <c r="J45" s="251"/>
      <c r="K45" s="252"/>
      <c r="L45" s="251"/>
      <c r="M45" s="201">
        <f>SUM(M46:M71)</f>
        <v>61191.97</v>
      </c>
      <c r="N45" s="201">
        <f>SUM(N46:N75)</f>
        <v>51863.570000000007</v>
      </c>
      <c r="O45" s="201">
        <f>SUM(O46:O75)</f>
        <v>46310.9</v>
      </c>
      <c r="P45" s="123">
        <f t="shared" si="0"/>
        <v>0.75681335312460118</v>
      </c>
      <c r="Q45" s="123">
        <f t="shared" si="1"/>
        <v>0.89293698833304369</v>
      </c>
      <c r="R45" s="195"/>
    </row>
    <row r="46" spans="1:18" s="124" customFormat="1" ht="13.8">
      <c r="A46" s="294" t="s">
        <v>17</v>
      </c>
      <c r="B46" s="294" t="s">
        <v>39</v>
      </c>
      <c r="C46" s="294" t="s">
        <v>19</v>
      </c>
      <c r="D46" s="294"/>
      <c r="E46" s="294"/>
      <c r="F46" s="309" t="s">
        <v>266</v>
      </c>
      <c r="G46" s="307" t="s">
        <v>16</v>
      </c>
      <c r="H46" s="294">
        <v>935</v>
      </c>
      <c r="I46" s="253" t="s">
        <v>28</v>
      </c>
      <c r="J46" s="253" t="s">
        <v>38</v>
      </c>
      <c r="K46" s="209" t="s">
        <v>151</v>
      </c>
      <c r="L46" s="146" t="s">
        <v>29</v>
      </c>
      <c r="M46" s="111">
        <v>4568.8</v>
      </c>
      <c r="N46" s="111">
        <v>5594.6</v>
      </c>
      <c r="O46" s="114">
        <v>5594.6</v>
      </c>
      <c r="P46" s="123">
        <f t="shared" si="0"/>
        <v>1.2245228506391175</v>
      </c>
      <c r="Q46" s="123">
        <f t="shared" si="1"/>
        <v>1</v>
      </c>
      <c r="R46" s="195"/>
    </row>
    <row r="47" spans="1:18" s="124" customFormat="1" ht="13.8">
      <c r="A47" s="294"/>
      <c r="B47" s="294"/>
      <c r="C47" s="294"/>
      <c r="D47" s="294"/>
      <c r="E47" s="294"/>
      <c r="F47" s="309"/>
      <c r="G47" s="307"/>
      <c r="H47" s="294"/>
      <c r="I47" s="253" t="s">
        <v>28</v>
      </c>
      <c r="J47" s="253" t="s">
        <v>38</v>
      </c>
      <c r="K47" s="209" t="s">
        <v>297</v>
      </c>
      <c r="L47" s="146" t="s">
        <v>29</v>
      </c>
      <c r="M47" s="111">
        <v>200</v>
      </c>
      <c r="N47" s="111">
        <v>0</v>
      </c>
      <c r="O47" s="114">
        <v>0</v>
      </c>
      <c r="P47" s="123">
        <f t="shared" si="0"/>
        <v>0</v>
      </c>
      <c r="Q47" s="123"/>
      <c r="R47" s="195"/>
    </row>
    <row r="48" spans="1:18" s="124" customFormat="1" ht="13.8">
      <c r="A48" s="294"/>
      <c r="B48" s="294"/>
      <c r="C48" s="294"/>
      <c r="D48" s="294"/>
      <c r="E48" s="294"/>
      <c r="F48" s="309"/>
      <c r="G48" s="307"/>
      <c r="H48" s="294"/>
      <c r="I48" s="253" t="s">
        <v>28</v>
      </c>
      <c r="J48" s="253" t="s">
        <v>38</v>
      </c>
      <c r="K48" s="209" t="s">
        <v>176</v>
      </c>
      <c r="L48" s="212">
        <v>244</v>
      </c>
      <c r="M48" s="111">
        <v>1980.1</v>
      </c>
      <c r="N48" s="111">
        <v>0</v>
      </c>
      <c r="O48" s="114">
        <v>0</v>
      </c>
      <c r="P48" s="123">
        <f t="shared" si="0"/>
        <v>0</v>
      </c>
      <c r="Q48" s="123"/>
      <c r="R48" s="195"/>
    </row>
    <row r="49" spans="1:18" s="124" customFormat="1" ht="13.8">
      <c r="A49" s="294"/>
      <c r="B49" s="294"/>
      <c r="C49" s="294"/>
      <c r="D49" s="294"/>
      <c r="E49" s="294"/>
      <c r="F49" s="309"/>
      <c r="G49" s="307"/>
      <c r="H49" s="294"/>
      <c r="I49" s="253" t="s">
        <v>24</v>
      </c>
      <c r="J49" s="253" t="s">
        <v>28</v>
      </c>
      <c r="K49" s="209" t="s">
        <v>176</v>
      </c>
      <c r="L49" s="212">
        <v>244</v>
      </c>
      <c r="M49" s="111">
        <v>16.2</v>
      </c>
      <c r="N49" s="111">
        <v>2139.9</v>
      </c>
      <c r="O49" s="114">
        <v>2137.5</v>
      </c>
      <c r="P49" s="123">
        <f t="shared" si="0"/>
        <v>131.94444444444446</v>
      </c>
      <c r="Q49" s="123">
        <f t="shared" si="1"/>
        <v>0.99887845226412442</v>
      </c>
      <c r="R49" s="195"/>
    </row>
    <row r="50" spans="1:18" s="124" customFormat="1" ht="13.8">
      <c r="A50" s="294"/>
      <c r="B50" s="294"/>
      <c r="C50" s="294"/>
      <c r="D50" s="294"/>
      <c r="E50" s="294"/>
      <c r="F50" s="309"/>
      <c r="G50" s="307"/>
      <c r="H50" s="294"/>
      <c r="I50" s="253" t="s">
        <v>28</v>
      </c>
      <c r="J50" s="253" t="s">
        <v>38</v>
      </c>
      <c r="K50" s="209" t="s">
        <v>177</v>
      </c>
      <c r="L50" s="212">
        <v>244</v>
      </c>
      <c r="M50" s="111">
        <v>530.29999999999995</v>
      </c>
      <c r="N50" s="111">
        <v>491.8</v>
      </c>
      <c r="O50" s="114">
        <v>482.3</v>
      </c>
      <c r="P50" s="123">
        <f t="shared" si="0"/>
        <v>0.90948519705826902</v>
      </c>
      <c r="Q50" s="123">
        <f t="shared" si="1"/>
        <v>0.98068320455469704</v>
      </c>
      <c r="R50" s="195"/>
    </row>
    <row r="51" spans="1:18" s="124" customFormat="1" ht="55.95" customHeight="1">
      <c r="A51" s="209" t="s">
        <v>17</v>
      </c>
      <c r="B51" s="209" t="s">
        <v>39</v>
      </c>
      <c r="C51" s="209" t="s">
        <v>21</v>
      </c>
      <c r="D51" s="209"/>
      <c r="E51" s="209"/>
      <c r="F51" s="208" t="s">
        <v>41</v>
      </c>
      <c r="G51" s="212" t="s">
        <v>16</v>
      </c>
      <c r="H51" s="209">
        <v>935</v>
      </c>
      <c r="I51" s="209" t="s">
        <v>28</v>
      </c>
      <c r="J51" s="209" t="s">
        <v>38</v>
      </c>
      <c r="K51" s="209" t="s">
        <v>152</v>
      </c>
      <c r="L51" s="146" t="s">
        <v>29</v>
      </c>
      <c r="M51" s="111">
        <v>2500</v>
      </c>
      <c r="N51" s="111">
        <v>2500</v>
      </c>
      <c r="O51" s="114">
        <v>2500</v>
      </c>
      <c r="P51" s="123">
        <f t="shared" si="0"/>
        <v>1</v>
      </c>
      <c r="Q51" s="123">
        <f t="shared" si="1"/>
        <v>1</v>
      </c>
      <c r="R51" s="195"/>
    </row>
    <row r="52" spans="1:18" s="124" customFormat="1" ht="39.6">
      <c r="A52" s="209" t="s">
        <v>17</v>
      </c>
      <c r="B52" s="209" t="s">
        <v>39</v>
      </c>
      <c r="C52" s="209" t="s">
        <v>38</v>
      </c>
      <c r="D52" s="209"/>
      <c r="E52" s="209"/>
      <c r="F52" s="211" t="s">
        <v>42</v>
      </c>
      <c r="G52" s="212" t="s">
        <v>16</v>
      </c>
      <c r="H52" s="209">
        <v>935</v>
      </c>
      <c r="I52" s="209" t="s">
        <v>28</v>
      </c>
      <c r="J52" s="209" t="s">
        <v>38</v>
      </c>
      <c r="K52" s="209" t="s">
        <v>153</v>
      </c>
      <c r="L52" s="146" t="s">
        <v>29</v>
      </c>
      <c r="M52" s="111">
        <v>2477.1</v>
      </c>
      <c r="N52" s="111">
        <v>1750</v>
      </c>
      <c r="O52" s="114">
        <v>1750</v>
      </c>
      <c r="P52" s="123">
        <f t="shared" si="0"/>
        <v>0.70647127689637079</v>
      </c>
      <c r="Q52" s="123">
        <f t="shared" si="1"/>
        <v>1</v>
      </c>
      <c r="R52" s="195"/>
    </row>
    <row r="53" spans="1:18" s="124" customFormat="1" ht="13.8">
      <c r="A53" s="294" t="s">
        <v>17</v>
      </c>
      <c r="B53" s="294" t="s">
        <v>39</v>
      </c>
      <c r="C53" s="294" t="s">
        <v>20</v>
      </c>
      <c r="D53" s="294"/>
      <c r="E53" s="294"/>
      <c r="F53" s="309" t="s">
        <v>43</v>
      </c>
      <c r="G53" s="307" t="s">
        <v>16</v>
      </c>
      <c r="H53" s="294">
        <v>935</v>
      </c>
      <c r="I53" s="294" t="s">
        <v>28</v>
      </c>
      <c r="J53" s="294" t="s">
        <v>38</v>
      </c>
      <c r="K53" s="294" t="s">
        <v>154</v>
      </c>
      <c r="L53" s="146" t="s">
        <v>29</v>
      </c>
      <c r="M53" s="111">
        <v>19623</v>
      </c>
      <c r="N53" s="111">
        <v>5365.48</v>
      </c>
      <c r="O53" s="114">
        <v>5161.6000000000004</v>
      </c>
      <c r="P53" s="123">
        <f t="shared" si="0"/>
        <v>0.26303827141619529</v>
      </c>
      <c r="Q53" s="123">
        <f t="shared" si="1"/>
        <v>0.96200153574330738</v>
      </c>
      <c r="R53" s="195"/>
    </row>
    <row r="54" spans="1:18" s="124" customFormat="1" ht="13.8">
      <c r="A54" s="294"/>
      <c r="B54" s="294"/>
      <c r="C54" s="294"/>
      <c r="D54" s="294"/>
      <c r="E54" s="294"/>
      <c r="F54" s="309"/>
      <c r="G54" s="307"/>
      <c r="H54" s="294"/>
      <c r="I54" s="294"/>
      <c r="J54" s="294"/>
      <c r="K54" s="294"/>
      <c r="L54" s="146" t="s">
        <v>287</v>
      </c>
      <c r="M54" s="111">
        <v>10335</v>
      </c>
      <c r="N54" s="111">
        <v>12335.5</v>
      </c>
      <c r="O54" s="114">
        <v>12335.5</v>
      </c>
      <c r="P54" s="123">
        <f t="shared" si="0"/>
        <v>1.1935655539429124</v>
      </c>
      <c r="Q54" s="123">
        <f t="shared" si="1"/>
        <v>1</v>
      </c>
      <c r="R54" s="195"/>
    </row>
    <row r="55" spans="1:18" s="124" customFormat="1" ht="13.8">
      <c r="A55" s="317"/>
      <c r="B55" s="317"/>
      <c r="C55" s="317"/>
      <c r="D55" s="317"/>
      <c r="E55" s="317"/>
      <c r="F55" s="317"/>
      <c r="G55" s="318"/>
      <c r="H55" s="317"/>
      <c r="I55" s="209" t="s">
        <v>20</v>
      </c>
      <c r="J55" s="209" t="s">
        <v>32</v>
      </c>
      <c r="K55" s="209" t="s">
        <v>154</v>
      </c>
      <c r="L55" s="146" t="s">
        <v>29</v>
      </c>
      <c r="M55" s="111"/>
      <c r="N55" s="111">
        <v>837.4</v>
      </c>
      <c r="O55" s="114"/>
      <c r="P55" s="123"/>
      <c r="Q55" s="123">
        <f t="shared" si="1"/>
        <v>0</v>
      </c>
      <c r="R55" s="195"/>
    </row>
    <row r="56" spans="1:18" s="124" customFormat="1" ht="39.6">
      <c r="A56" s="209" t="s">
        <v>17</v>
      </c>
      <c r="B56" s="209" t="s">
        <v>39</v>
      </c>
      <c r="C56" s="209" t="s">
        <v>28</v>
      </c>
      <c r="D56" s="209"/>
      <c r="E56" s="209"/>
      <c r="F56" s="211" t="s">
        <v>44</v>
      </c>
      <c r="G56" s="212" t="s">
        <v>16</v>
      </c>
      <c r="H56" s="209" t="s">
        <v>27</v>
      </c>
      <c r="I56" s="209" t="s">
        <v>28</v>
      </c>
      <c r="J56" s="209" t="s">
        <v>38</v>
      </c>
      <c r="K56" s="209" t="s">
        <v>155</v>
      </c>
      <c r="L56" s="146" t="s">
        <v>29</v>
      </c>
      <c r="M56" s="111">
        <v>2039.4</v>
      </c>
      <c r="N56" s="111">
        <v>2100</v>
      </c>
      <c r="O56" s="114">
        <v>2056.5</v>
      </c>
      <c r="P56" s="123">
        <f t="shared" si="0"/>
        <v>1.0083848190644307</v>
      </c>
      <c r="Q56" s="123">
        <f t="shared" si="1"/>
        <v>0.97928571428571431</v>
      </c>
      <c r="R56" s="195"/>
    </row>
    <row r="57" spans="1:18" s="124" customFormat="1" ht="13.8">
      <c r="A57" s="294" t="s">
        <v>17</v>
      </c>
      <c r="B57" s="294" t="s">
        <v>39</v>
      </c>
      <c r="C57" s="294" t="s">
        <v>24</v>
      </c>
      <c r="D57" s="294"/>
      <c r="E57" s="294"/>
      <c r="F57" s="307" t="s">
        <v>215</v>
      </c>
      <c r="G57" s="307" t="s">
        <v>16</v>
      </c>
      <c r="H57" s="294">
        <v>935</v>
      </c>
      <c r="I57" s="294" t="s">
        <v>28</v>
      </c>
      <c r="J57" s="294" t="s">
        <v>38</v>
      </c>
      <c r="K57" s="209" t="s">
        <v>178</v>
      </c>
      <c r="L57" s="146" t="s">
        <v>29</v>
      </c>
      <c r="M57" s="111">
        <v>1287.8</v>
      </c>
      <c r="N57" s="111">
        <v>0</v>
      </c>
      <c r="O57" s="114">
        <v>0</v>
      </c>
      <c r="P57" s="123">
        <f t="shared" si="0"/>
        <v>0</v>
      </c>
      <c r="Q57" s="123"/>
      <c r="R57" s="195"/>
    </row>
    <row r="58" spans="1:18" s="124" customFormat="1" ht="13.8">
      <c r="A58" s="294"/>
      <c r="B58" s="294"/>
      <c r="C58" s="294"/>
      <c r="D58" s="294"/>
      <c r="E58" s="294"/>
      <c r="F58" s="307"/>
      <c r="G58" s="307"/>
      <c r="H58" s="294"/>
      <c r="I58" s="294"/>
      <c r="J58" s="294"/>
      <c r="K58" s="209" t="s">
        <v>299</v>
      </c>
      <c r="L58" s="146" t="s">
        <v>29</v>
      </c>
      <c r="M58" s="111">
        <v>1494.3</v>
      </c>
      <c r="N58" s="111">
        <v>0</v>
      </c>
      <c r="O58" s="114">
        <v>0</v>
      </c>
      <c r="P58" s="123">
        <f t="shared" si="0"/>
        <v>0</v>
      </c>
      <c r="Q58" s="123"/>
      <c r="R58" s="195"/>
    </row>
    <row r="59" spans="1:18" s="124" customFormat="1" ht="13.8">
      <c r="A59" s="294"/>
      <c r="B59" s="294"/>
      <c r="C59" s="294"/>
      <c r="D59" s="294"/>
      <c r="E59" s="294"/>
      <c r="F59" s="307"/>
      <c r="G59" s="307"/>
      <c r="H59" s="294"/>
      <c r="I59" s="294"/>
      <c r="J59" s="294"/>
      <c r="K59" s="209" t="s">
        <v>216</v>
      </c>
      <c r="L59" s="146" t="s">
        <v>29</v>
      </c>
      <c r="M59" s="111">
        <v>5996.1</v>
      </c>
      <c r="N59" s="111">
        <v>0</v>
      </c>
      <c r="O59" s="114">
        <v>0</v>
      </c>
      <c r="P59" s="123">
        <f t="shared" si="0"/>
        <v>0</v>
      </c>
      <c r="Q59" s="123"/>
      <c r="R59" s="195"/>
    </row>
    <row r="60" spans="1:18" s="124" customFormat="1" ht="13.8">
      <c r="A60" s="294"/>
      <c r="B60" s="294"/>
      <c r="C60" s="294"/>
      <c r="D60" s="294"/>
      <c r="E60" s="294"/>
      <c r="F60" s="307"/>
      <c r="G60" s="307"/>
      <c r="H60" s="294"/>
      <c r="I60" s="294"/>
      <c r="J60" s="294"/>
      <c r="K60" s="209" t="s">
        <v>208</v>
      </c>
      <c r="L60" s="146" t="s">
        <v>29</v>
      </c>
      <c r="M60" s="111">
        <v>1838.4</v>
      </c>
      <c r="N60" s="111">
        <v>0</v>
      </c>
      <c r="O60" s="114">
        <v>0</v>
      </c>
      <c r="P60" s="123">
        <f t="shared" si="0"/>
        <v>0</v>
      </c>
      <c r="Q60" s="123"/>
      <c r="R60" s="195"/>
    </row>
    <row r="61" spans="1:18" s="124" customFormat="1" ht="13.8">
      <c r="A61" s="294"/>
      <c r="B61" s="294"/>
      <c r="C61" s="294"/>
      <c r="D61" s="294"/>
      <c r="E61" s="294"/>
      <c r="F61" s="307"/>
      <c r="G61" s="307"/>
      <c r="H61" s="294"/>
      <c r="I61" s="294"/>
      <c r="J61" s="294"/>
      <c r="K61" s="209" t="s">
        <v>307</v>
      </c>
      <c r="L61" s="146" t="s">
        <v>29</v>
      </c>
      <c r="M61" s="111">
        <v>750</v>
      </c>
      <c r="N61" s="111">
        <v>0</v>
      </c>
      <c r="O61" s="114">
        <v>0</v>
      </c>
      <c r="P61" s="123">
        <f t="shared" si="0"/>
        <v>0</v>
      </c>
      <c r="Q61" s="123"/>
      <c r="R61" s="195"/>
    </row>
    <row r="62" spans="1:18" s="124" customFormat="1" ht="13.8">
      <c r="A62" s="294"/>
      <c r="B62" s="294"/>
      <c r="C62" s="294"/>
      <c r="D62" s="294"/>
      <c r="E62" s="294"/>
      <c r="F62" s="307"/>
      <c r="G62" s="307"/>
      <c r="H62" s="294"/>
      <c r="I62" s="294"/>
      <c r="J62" s="294"/>
      <c r="K62" s="209" t="s">
        <v>298</v>
      </c>
      <c r="L62" s="146" t="s">
        <v>29</v>
      </c>
      <c r="M62" s="111">
        <v>111.6</v>
      </c>
      <c r="N62" s="111">
        <v>0</v>
      </c>
      <c r="O62" s="114">
        <v>0</v>
      </c>
      <c r="P62" s="123">
        <f t="shared" si="0"/>
        <v>0</v>
      </c>
      <c r="Q62" s="123"/>
      <c r="R62" s="195"/>
    </row>
    <row r="63" spans="1:18" s="124" customFormat="1" ht="13.8">
      <c r="A63" s="294"/>
      <c r="B63" s="294"/>
      <c r="C63" s="294"/>
      <c r="D63" s="294"/>
      <c r="E63" s="294"/>
      <c r="F63" s="307"/>
      <c r="G63" s="307"/>
      <c r="H63" s="294"/>
      <c r="I63" s="294"/>
      <c r="J63" s="294"/>
      <c r="K63" s="209" t="s">
        <v>209</v>
      </c>
      <c r="L63" s="146" t="s">
        <v>29</v>
      </c>
      <c r="M63" s="111">
        <v>868.77</v>
      </c>
      <c r="N63" s="111">
        <v>0</v>
      </c>
      <c r="O63" s="114">
        <v>0</v>
      </c>
      <c r="P63" s="123">
        <f t="shared" si="0"/>
        <v>0</v>
      </c>
      <c r="Q63" s="123"/>
      <c r="R63" s="195"/>
    </row>
    <row r="64" spans="1:18" s="124" customFormat="1" ht="13.8">
      <c r="A64" s="294" t="s">
        <v>17</v>
      </c>
      <c r="B64" s="294" t="s">
        <v>39</v>
      </c>
      <c r="C64" s="294" t="s">
        <v>32</v>
      </c>
      <c r="D64" s="294"/>
      <c r="E64" s="294"/>
      <c r="F64" s="309" t="s">
        <v>45</v>
      </c>
      <c r="G64" s="307" t="s">
        <v>16</v>
      </c>
      <c r="H64" s="294">
        <v>935</v>
      </c>
      <c r="I64" s="294" t="s">
        <v>28</v>
      </c>
      <c r="J64" s="294" t="s">
        <v>38</v>
      </c>
      <c r="K64" s="209" t="s">
        <v>172</v>
      </c>
      <c r="L64" s="146" t="s">
        <v>29</v>
      </c>
      <c r="M64" s="111">
        <v>1350</v>
      </c>
      <c r="N64" s="111">
        <v>1175.5</v>
      </c>
      <c r="O64" s="114">
        <v>1175.5</v>
      </c>
      <c r="P64" s="123">
        <f t="shared" si="0"/>
        <v>0.8707407407407407</v>
      </c>
      <c r="Q64" s="123">
        <f t="shared" si="1"/>
        <v>1</v>
      </c>
      <c r="R64" s="195"/>
    </row>
    <row r="65" spans="1:18" s="124" customFormat="1" ht="13.8">
      <c r="A65" s="294"/>
      <c r="B65" s="294"/>
      <c r="C65" s="294"/>
      <c r="D65" s="294"/>
      <c r="E65" s="294"/>
      <c r="F65" s="309"/>
      <c r="G65" s="307"/>
      <c r="H65" s="294"/>
      <c r="I65" s="294"/>
      <c r="J65" s="294"/>
      <c r="K65" s="209" t="s">
        <v>301</v>
      </c>
      <c r="L65" s="146" t="s">
        <v>29</v>
      </c>
      <c r="M65" s="111">
        <v>200</v>
      </c>
      <c r="N65" s="111">
        <v>0</v>
      </c>
      <c r="O65" s="114">
        <v>0</v>
      </c>
      <c r="P65" s="123">
        <f t="shared" si="0"/>
        <v>0</v>
      </c>
      <c r="Q65" s="123"/>
      <c r="R65" s="195"/>
    </row>
    <row r="66" spans="1:18" s="124" customFormat="1" ht="13.8">
      <c r="A66" s="294"/>
      <c r="B66" s="294"/>
      <c r="C66" s="294"/>
      <c r="D66" s="294"/>
      <c r="E66" s="294"/>
      <c r="F66" s="309"/>
      <c r="G66" s="307"/>
      <c r="H66" s="294"/>
      <c r="I66" s="294"/>
      <c r="J66" s="294"/>
      <c r="K66" s="209" t="s">
        <v>300</v>
      </c>
      <c r="L66" s="146" t="s">
        <v>29</v>
      </c>
      <c r="M66" s="111">
        <v>70</v>
      </c>
      <c r="N66" s="111">
        <v>0</v>
      </c>
      <c r="O66" s="114">
        <v>0</v>
      </c>
      <c r="P66" s="123">
        <f t="shared" si="0"/>
        <v>0</v>
      </c>
      <c r="Q66" s="123"/>
      <c r="R66" s="195"/>
    </row>
    <row r="67" spans="1:18" s="124" customFormat="1" ht="20.399999999999999" customHeight="1">
      <c r="A67" s="294" t="s">
        <v>17</v>
      </c>
      <c r="B67" s="294">
        <v>4</v>
      </c>
      <c r="C67" s="294" t="s">
        <v>128</v>
      </c>
      <c r="D67" s="308"/>
      <c r="E67" s="308"/>
      <c r="F67" s="309" t="s">
        <v>105</v>
      </c>
      <c r="G67" s="307" t="s">
        <v>16</v>
      </c>
      <c r="H67" s="209">
        <v>935</v>
      </c>
      <c r="I67" s="209" t="s">
        <v>28</v>
      </c>
      <c r="J67" s="209" t="s">
        <v>38</v>
      </c>
      <c r="K67" s="209" t="s">
        <v>173</v>
      </c>
      <c r="L67" s="146" t="s">
        <v>29</v>
      </c>
      <c r="M67" s="111">
        <v>642</v>
      </c>
      <c r="N67" s="111">
        <v>0</v>
      </c>
      <c r="O67" s="114">
        <v>0</v>
      </c>
      <c r="P67" s="123">
        <f t="shared" si="0"/>
        <v>0</v>
      </c>
      <c r="Q67" s="123"/>
      <c r="R67" s="195"/>
    </row>
    <row r="68" spans="1:18" s="124" customFormat="1" ht="28.2" customHeight="1">
      <c r="A68" s="294"/>
      <c r="B68" s="294"/>
      <c r="C68" s="294"/>
      <c r="D68" s="308"/>
      <c r="E68" s="308"/>
      <c r="F68" s="309"/>
      <c r="G68" s="307"/>
      <c r="H68" s="209" t="s">
        <v>27</v>
      </c>
      <c r="I68" s="209" t="s">
        <v>24</v>
      </c>
      <c r="J68" s="209" t="s">
        <v>28</v>
      </c>
      <c r="K68" s="209" t="s">
        <v>173</v>
      </c>
      <c r="L68" s="146" t="s">
        <v>29</v>
      </c>
      <c r="M68" s="111">
        <v>0</v>
      </c>
      <c r="N68" s="111">
        <v>806</v>
      </c>
      <c r="O68" s="114">
        <v>806</v>
      </c>
      <c r="P68" s="123"/>
      <c r="Q68" s="123">
        <f t="shared" si="1"/>
        <v>1</v>
      </c>
      <c r="R68" s="195"/>
    </row>
    <row r="69" spans="1:18" s="124" customFormat="1" ht="39.6">
      <c r="A69" s="209" t="s">
        <v>17</v>
      </c>
      <c r="B69" s="209" t="s">
        <v>39</v>
      </c>
      <c r="C69" s="209" t="s">
        <v>33</v>
      </c>
      <c r="D69" s="210"/>
      <c r="E69" s="210"/>
      <c r="F69" s="211" t="s">
        <v>268</v>
      </c>
      <c r="G69" s="212" t="s">
        <v>16</v>
      </c>
      <c r="H69" s="209">
        <v>935</v>
      </c>
      <c r="I69" s="209" t="s">
        <v>24</v>
      </c>
      <c r="J69" s="209" t="s">
        <v>38</v>
      </c>
      <c r="K69" s="209" t="s">
        <v>395</v>
      </c>
      <c r="L69" s="146" t="s">
        <v>29</v>
      </c>
      <c r="M69" s="111">
        <v>0</v>
      </c>
      <c r="N69" s="111">
        <v>41.8</v>
      </c>
      <c r="O69" s="114">
        <v>41.8</v>
      </c>
      <c r="P69" s="123"/>
      <c r="Q69" s="123">
        <f t="shared" si="1"/>
        <v>1</v>
      </c>
      <c r="R69" s="195"/>
    </row>
    <row r="70" spans="1:18" s="124" customFormat="1" ht="46.95" customHeight="1">
      <c r="A70" s="209" t="s">
        <v>17</v>
      </c>
      <c r="B70" s="209">
        <v>4</v>
      </c>
      <c r="C70" s="209" t="s">
        <v>194</v>
      </c>
      <c r="D70" s="209"/>
      <c r="E70" s="209"/>
      <c r="F70" s="211" t="s">
        <v>156</v>
      </c>
      <c r="G70" s="212" t="s">
        <v>16</v>
      </c>
      <c r="H70" s="209">
        <v>935</v>
      </c>
      <c r="I70" s="209" t="s">
        <v>28</v>
      </c>
      <c r="J70" s="209" t="s">
        <v>38</v>
      </c>
      <c r="K70" s="209" t="s">
        <v>241</v>
      </c>
      <c r="L70" s="146" t="s">
        <v>29</v>
      </c>
      <c r="M70" s="111">
        <v>2213.1</v>
      </c>
      <c r="N70" s="111">
        <v>1660.69</v>
      </c>
      <c r="O70" s="114">
        <v>1390.2</v>
      </c>
      <c r="P70" s="123">
        <f t="shared" si="0"/>
        <v>0.62816863223532604</v>
      </c>
      <c r="Q70" s="123">
        <f t="shared" si="1"/>
        <v>0.83712191920225931</v>
      </c>
      <c r="R70" s="195"/>
    </row>
    <row r="71" spans="1:18" s="124" customFormat="1" ht="39.6">
      <c r="A71" s="209" t="s">
        <v>17</v>
      </c>
      <c r="B71" s="209" t="s">
        <v>39</v>
      </c>
      <c r="C71" s="209" t="s">
        <v>95</v>
      </c>
      <c r="D71" s="209"/>
      <c r="E71" s="209"/>
      <c r="F71" s="211" t="s">
        <v>179</v>
      </c>
      <c r="G71" s="212" t="s">
        <v>16</v>
      </c>
      <c r="H71" s="209">
        <v>935</v>
      </c>
      <c r="I71" s="209" t="s">
        <v>28</v>
      </c>
      <c r="J71" s="209" t="s">
        <v>38</v>
      </c>
      <c r="K71" s="209" t="s">
        <v>242</v>
      </c>
      <c r="L71" s="146" t="s">
        <v>29</v>
      </c>
      <c r="M71" s="111">
        <v>100</v>
      </c>
      <c r="N71" s="111">
        <v>120</v>
      </c>
      <c r="O71" s="114">
        <v>120</v>
      </c>
      <c r="P71" s="123">
        <f t="shared" si="0"/>
        <v>1.2</v>
      </c>
      <c r="Q71" s="123">
        <f t="shared" si="1"/>
        <v>1</v>
      </c>
      <c r="R71" s="195"/>
    </row>
    <row r="72" spans="1:18" s="124" customFormat="1" ht="13.8">
      <c r="A72" s="313" t="s">
        <v>17</v>
      </c>
      <c r="B72" s="314">
        <v>4</v>
      </c>
      <c r="C72" s="314">
        <v>16</v>
      </c>
      <c r="D72" s="315"/>
      <c r="E72" s="315"/>
      <c r="F72" s="316" t="s">
        <v>334</v>
      </c>
      <c r="G72" s="314" t="s">
        <v>16</v>
      </c>
      <c r="H72" s="294" t="s">
        <v>27</v>
      </c>
      <c r="I72" s="294" t="s">
        <v>28</v>
      </c>
      <c r="J72" s="294" t="s">
        <v>38</v>
      </c>
      <c r="K72" s="209" t="s">
        <v>396</v>
      </c>
      <c r="L72" s="207">
        <v>244</v>
      </c>
      <c r="M72" s="111">
        <v>0</v>
      </c>
      <c r="N72" s="111">
        <v>3396.9</v>
      </c>
      <c r="O72" s="114">
        <v>2345.1</v>
      </c>
      <c r="P72" s="123"/>
      <c r="Q72" s="123">
        <f t="shared" si="1"/>
        <v>0.69036474432570871</v>
      </c>
      <c r="R72" s="195"/>
    </row>
    <row r="73" spans="1:18" s="124" customFormat="1" ht="13.8">
      <c r="A73" s="313"/>
      <c r="B73" s="314"/>
      <c r="C73" s="314"/>
      <c r="D73" s="315"/>
      <c r="E73" s="315"/>
      <c r="F73" s="316"/>
      <c r="G73" s="314"/>
      <c r="H73" s="294"/>
      <c r="I73" s="294"/>
      <c r="J73" s="294"/>
      <c r="K73" s="209" t="s">
        <v>397</v>
      </c>
      <c r="L73" s="207">
        <v>244</v>
      </c>
      <c r="M73" s="111">
        <v>0</v>
      </c>
      <c r="N73" s="111">
        <v>9899</v>
      </c>
      <c r="O73" s="114">
        <v>7111.8</v>
      </c>
      <c r="P73" s="123"/>
      <c r="Q73" s="123">
        <f t="shared" ref="Q73:Q97" si="3">O73/N73</f>
        <v>0.71843620567734112</v>
      </c>
      <c r="R73" s="195"/>
    </row>
    <row r="74" spans="1:18" s="124" customFormat="1" ht="13.8">
      <c r="A74" s="313"/>
      <c r="B74" s="314"/>
      <c r="C74" s="314"/>
      <c r="D74" s="315"/>
      <c r="E74" s="315"/>
      <c r="F74" s="316"/>
      <c r="G74" s="314"/>
      <c r="H74" s="294"/>
      <c r="I74" s="294"/>
      <c r="J74" s="294"/>
      <c r="K74" s="209" t="s">
        <v>398</v>
      </c>
      <c r="L74" s="207">
        <v>244</v>
      </c>
      <c r="M74" s="111">
        <v>0</v>
      </c>
      <c r="N74" s="111">
        <v>90</v>
      </c>
      <c r="O74" s="114">
        <v>90</v>
      </c>
      <c r="P74" s="123"/>
      <c r="Q74" s="123">
        <f t="shared" si="3"/>
        <v>1</v>
      </c>
      <c r="R74" s="195"/>
    </row>
    <row r="75" spans="1:18" s="124" customFormat="1" ht="13.8">
      <c r="A75" s="313"/>
      <c r="B75" s="314"/>
      <c r="C75" s="314"/>
      <c r="D75" s="315"/>
      <c r="E75" s="315"/>
      <c r="F75" s="316"/>
      <c r="G75" s="314"/>
      <c r="H75" s="294"/>
      <c r="I75" s="294"/>
      <c r="J75" s="294"/>
      <c r="K75" s="209" t="s">
        <v>399</v>
      </c>
      <c r="L75" s="207">
        <v>244</v>
      </c>
      <c r="M75" s="111">
        <v>0</v>
      </c>
      <c r="N75" s="111">
        <v>1559</v>
      </c>
      <c r="O75" s="114">
        <v>1212.5</v>
      </c>
      <c r="P75" s="123"/>
      <c r="Q75" s="123">
        <f t="shared" si="3"/>
        <v>0.77774214239897366</v>
      </c>
      <c r="R75" s="195"/>
    </row>
    <row r="76" spans="1:18" s="235" customFormat="1" ht="52.8">
      <c r="A76" s="254" t="s">
        <v>17</v>
      </c>
      <c r="B76" s="254" t="s">
        <v>46</v>
      </c>
      <c r="C76" s="254"/>
      <c r="D76" s="254"/>
      <c r="E76" s="254"/>
      <c r="F76" s="255" t="s">
        <v>47</v>
      </c>
      <c r="G76" s="217" t="s">
        <v>16</v>
      </c>
      <c r="H76" s="246">
        <v>935</v>
      </c>
      <c r="I76" s="241"/>
      <c r="J76" s="241"/>
      <c r="K76" s="241"/>
      <c r="L76" s="241"/>
      <c r="M76" s="201">
        <f>SUM(M77:M90)</f>
        <v>290228.09999999998</v>
      </c>
      <c r="N76" s="201">
        <f>SUM(N77:N92)</f>
        <v>343505.60000000003</v>
      </c>
      <c r="O76" s="201">
        <f>SUM(O77:O92)</f>
        <v>340790.10000000003</v>
      </c>
      <c r="P76" s="123">
        <f t="shared" ref="P76:P99" si="4">O76/M76</f>
        <v>1.1742146952689974</v>
      </c>
      <c r="Q76" s="123">
        <f t="shared" si="3"/>
        <v>0.99209474314246993</v>
      </c>
      <c r="R76" s="195"/>
    </row>
    <row r="77" spans="1:18" s="124" customFormat="1" ht="13.8">
      <c r="A77" s="299" t="s">
        <v>17</v>
      </c>
      <c r="B77" s="299" t="s">
        <v>46</v>
      </c>
      <c r="C77" s="299" t="s">
        <v>19</v>
      </c>
      <c r="D77" s="308"/>
      <c r="E77" s="308"/>
      <c r="F77" s="309" t="s">
        <v>223</v>
      </c>
      <c r="G77" s="307" t="s">
        <v>16</v>
      </c>
      <c r="H77" s="303">
        <v>935</v>
      </c>
      <c r="I77" s="294" t="s">
        <v>20</v>
      </c>
      <c r="J77" s="294" t="s">
        <v>32</v>
      </c>
      <c r="K77" s="209" t="s">
        <v>224</v>
      </c>
      <c r="L77" s="209" t="s">
        <v>174</v>
      </c>
      <c r="M77" s="111">
        <v>79000</v>
      </c>
      <c r="N77" s="111">
        <v>97527.9</v>
      </c>
      <c r="O77" s="114">
        <v>97527.9</v>
      </c>
      <c r="P77" s="123">
        <f t="shared" si="4"/>
        <v>1.2345303797468354</v>
      </c>
      <c r="Q77" s="123">
        <f t="shared" si="3"/>
        <v>1</v>
      </c>
      <c r="R77" s="195"/>
    </row>
    <row r="78" spans="1:18" s="124" customFormat="1" ht="13.8">
      <c r="A78" s="302"/>
      <c r="B78" s="302"/>
      <c r="C78" s="302"/>
      <c r="D78" s="308"/>
      <c r="E78" s="308"/>
      <c r="F78" s="309"/>
      <c r="G78" s="307"/>
      <c r="H78" s="303"/>
      <c r="I78" s="294"/>
      <c r="J78" s="294"/>
      <c r="K78" s="209" t="s">
        <v>303</v>
      </c>
      <c r="L78" s="209" t="s">
        <v>174</v>
      </c>
      <c r="M78" s="111">
        <v>102.6</v>
      </c>
      <c r="N78" s="111">
        <v>0</v>
      </c>
      <c r="O78" s="114">
        <v>0</v>
      </c>
      <c r="P78" s="123">
        <f t="shared" si="4"/>
        <v>0</v>
      </c>
      <c r="Q78" s="123">
        <v>0</v>
      </c>
      <c r="R78" s="195"/>
    </row>
    <row r="79" spans="1:18" s="124" customFormat="1" ht="13.8">
      <c r="A79" s="302"/>
      <c r="B79" s="302"/>
      <c r="C79" s="302"/>
      <c r="D79" s="308"/>
      <c r="E79" s="308"/>
      <c r="F79" s="309"/>
      <c r="G79" s="307"/>
      <c r="H79" s="303"/>
      <c r="I79" s="294"/>
      <c r="J79" s="294"/>
      <c r="K79" s="209" t="s">
        <v>225</v>
      </c>
      <c r="L79" s="209" t="s">
        <v>174</v>
      </c>
      <c r="M79" s="111">
        <v>17.21</v>
      </c>
      <c r="N79" s="111">
        <v>9.8000000000000007</v>
      </c>
      <c r="O79" s="114">
        <v>9.8000000000000007</v>
      </c>
      <c r="P79" s="123">
        <f t="shared" si="4"/>
        <v>0.56943637420104587</v>
      </c>
      <c r="Q79" s="123">
        <f t="shared" si="3"/>
        <v>1</v>
      </c>
      <c r="R79" s="195"/>
    </row>
    <row r="80" spans="1:18" s="124" customFormat="1" ht="13.8">
      <c r="A80" s="294" t="s">
        <v>17</v>
      </c>
      <c r="B80" s="294" t="s">
        <v>46</v>
      </c>
      <c r="C80" s="294" t="s">
        <v>21</v>
      </c>
      <c r="D80" s="294"/>
      <c r="E80" s="310"/>
      <c r="F80" s="307" t="s">
        <v>289</v>
      </c>
      <c r="G80" s="307" t="s">
        <v>16</v>
      </c>
      <c r="H80" s="303">
        <v>935</v>
      </c>
      <c r="I80" s="294" t="s">
        <v>20</v>
      </c>
      <c r="J80" s="294" t="s">
        <v>32</v>
      </c>
      <c r="K80" s="209" t="s">
        <v>226</v>
      </c>
      <c r="L80" s="256" t="s">
        <v>29</v>
      </c>
      <c r="M80" s="111">
        <v>3719.73</v>
      </c>
      <c r="N80" s="111">
        <v>21370.9</v>
      </c>
      <c r="O80" s="114">
        <v>21040.9</v>
      </c>
      <c r="P80" s="123">
        <f t="shared" si="4"/>
        <v>5.6565664712223738</v>
      </c>
      <c r="Q80" s="123">
        <f t="shared" si="3"/>
        <v>0.98455844161921113</v>
      </c>
      <c r="R80" s="195"/>
    </row>
    <row r="81" spans="1:18" s="124" customFormat="1" ht="13.8">
      <c r="A81" s="294"/>
      <c r="B81" s="294"/>
      <c r="C81" s="294"/>
      <c r="D81" s="294"/>
      <c r="E81" s="310"/>
      <c r="F81" s="307"/>
      <c r="G81" s="307"/>
      <c r="H81" s="303"/>
      <c r="I81" s="294"/>
      <c r="J81" s="294"/>
      <c r="K81" s="209" t="s">
        <v>304</v>
      </c>
      <c r="L81" s="146" t="s">
        <v>29</v>
      </c>
      <c r="M81" s="111">
        <v>19479.7</v>
      </c>
      <c r="N81" s="111">
        <v>0</v>
      </c>
      <c r="O81" s="114">
        <v>0</v>
      </c>
      <c r="P81" s="123">
        <f t="shared" si="4"/>
        <v>0</v>
      </c>
      <c r="Q81" s="123"/>
      <c r="R81" s="195"/>
    </row>
    <row r="82" spans="1:18" s="124" customFormat="1" ht="13.8">
      <c r="A82" s="294"/>
      <c r="B82" s="294"/>
      <c r="C82" s="294"/>
      <c r="D82" s="294"/>
      <c r="E82" s="310"/>
      <c r="F82" s="307"/>
      <c r="G82" s="307"/>
      <c r="H82" s="303"/>
      <c r="I82" s="294"/>
      <c r="J82" s="294"/>
      <c r="K82" s="209" t="s">
        <v>400</v>
      </c>
      <c r="L82" s="146" t="s">
        <v>29</v>
      </c>
      <c r="M82" s="111">
        <v>58828.23</v>
      </c>
      <c r="N82" s="111">
        <v>0</v>
      </c>
      <c r="O82" s="114">
        <v>0</v>
      </c>
      <c r="P82" s="123">
        <f t="shared" si="4"/>
        <v>0</v>
      </c>
      <c r="Q82" s="123"/>
      <c r="R82" s="195"/>
    </row>
    <row r="83" spans="1:18" s="124" customFormat="1" ht="13.8">
      <c r="A83" s="294" t="s">
        <v>17</v>
      </c>
      <c r="B83" s="294" t="s">
        <v>46</v>
      </c>
      <c r="C83" s="294" t="s">
        <v>24</v>
      </c>
      <c r="D83" s="294"/>
      <c r="E83" s="310"/>
      <c r="F83" s="309" t="s">
        <v>48</v>
      </c>
      <c r="G83" s="307" t="s">
        <v>16</v>
      </c>
      <c r="H83" s="303">
        <v>935</v>
      </c>
      <c r="I83" s="294" t="s">
        <v>20</v>
      </c>
      <c r="J83" s="294" t="s">
        <v>32</v>
      </c>
      <c r="K83" s="209" t="s">
        <v>294</v>
      </c>
      <c r="L83" s="146" t="s">
        <v>29</v>
      </c>
      <c r="M83" s="111">
        <v>106089.1</v>
      </c>
      <c r="N83" s="111">
        <v>99985.9</v>
      </c>
      <c r="O83" s="114">
        <v>99921.1</v>
      </c>
      <c r="P83" s="123">
        <f t="shared" si="4"/>
        <v>0.94186019110351582</v>
      </c>
      <c r="Q83" s="123">
        <f t="shared" si="3"/>
        <v>0.99935190861911538</v>
      </c>
      <c r="R83" s="195"/>
    </row>
    <row r="84" spans="1:18" s="124" customFormat="1" ht="13.8">
      <c r="A84" s="308"/>
      <c r="B84" s="308"/>
      <c r="C84" s="308"/>
      <c r="D84" s="308"/>
      <c r="E84" s="308"/>
      <c r="F84" s="311"/>
      <c r="G84" s="312"/>
      <c r="H84" s="308"/>
      <c r="I84" s="308"/>
      <c r="J84" s="308"/>
      <c r="K84" s="209" t="s">
        <v>228</v>
      </c>
      <c r="L84" s="146" t="s">
        <v>29</v>
      </c>
      <c r="M84" s="111">
        <v>1071.6099999999999</v>
      </c>
      <c r="N84" s="111">
        <v>1041.2</v>
      </c>
      <c r="O84" s="114">
        <v>1009.3</v>
      </c>
      <c r="P84" s="123">
        <f t="shared" si="4"/>
        <v>0.94185384608206346</v>
      </c>
      <c r="Q84" s="123">
        <f t="shared" si="3"/>
        <v>0.96936227429888577</v>
      </c>
      <c r="R84" s="195"/>
    </row>
    <row r="85" spans="1:18" s="124" customFormat="1" ht="13.8">
      <c r="A85" s="308"/>
      <c r="B85" s="308"/>
      <c r="C85" s="308"/>
      <c r="D85" s="308"/>
      <c r="E85" s="308"/>
      <c r="F85" s="311"/>
      <c r="G85" s="312"/>
      <c r="H85" s="308"/>
      <c r="I85" s="308"/>
      <c r="J85" s="308"/>
      <c r="K85" s="209" t="s">
        <v>305</v>
      </c>
      <c r="L85" s="146" t="s">
        <v>29</v>
      </c>
      <c r="M85" s="111">
        <v>1976</v>
      </c>
      <c r="N85" s="111">
        <v>0</v>
      </c>
      <c r="O85" s="114">
        <v>0</v>
      </c>
      <c r="P85" s="123">
        <f t="shared" si="4"/>
        <v>0</v>
      </c>
      <c r="Q85" s="123"/>
      <c r="R85" s="195"/>
    </row>
    <row r="86" spans="1:18" s="124" customFormat="1" ht="13.8">
      <c r="A86" s="308"/>
      <c r="B86" s="308"/>
      <c r="C86" s="308"/>
      <c r="D86" s="308"/>
      <c r="E86" s="308"/>
      <c r="F86" s="311"/>
      <c r="G86" s="312"/>
      <c r="H86" s="308"/>
      <c r="I86" s="308"/>
      <c r="J86" s="308"/>
      <c r="K86" s="209" t="s">
        <v>306</v>
      </c>
      <c r="L86" s="146" t="s">
        <v>29</v>
      </c>
      <c r="M86" s="111">
        <v>15183.11</v>
      </c>
      <c r="N86" s="111">
        <v>0</v>
      </c>
      <c r="O86" s="114">
        <v>0</v>
      </c>
      <c r="P86" s="123">
        <f t="shared" si="4"/>
        <v>0</v>
      </c>
      <c r="Q86" s="123"/>
      <c r="R86" s="195"/>
    </row>
    <row r="87" spans="1:18" s="124" customFormat="1" ht="13.8">
      <c r="A87" s="308"/>
      <c r="B87" s="308"/>
      <c r="C87" s="308"/>
      <c r="D87" s="308"/>
      <c r="E87" s="308"/>
      <c r="F87" s="311"/>
      <c r="G87" s="312"/>
      <c r="H87" s="308"/>
      <c r="I87" s="308"/>
      <c r="J87" s="308"/>
      <c r="K87" s="209" t="s">
        <v>227</v>
      </c>
      <c r="L87" s="146" t="s">
        <v>29</v>
      </c>
      <c r="M87" s="111">
        <v>2375.87</v>
      </c>
      <c r="N87" s="111">
        <v>2000</v>
      </c>
      <c r="O87" s="114">
        <v>2000</v>
      </c>
      <c r="P87" s="123">
        <f t="shared" si="4"/>
        <v>0.84179689966201854</v>
      </c>
      <c r="Q87" s="123">
        <f t="shared" si="3"/>
        <v>1</v>
      </c>
      <c r="R87" s="195"/>
    </row>
    <row r="88" spans="1:18" s="124" customFormat="1" ht="40.200000000000003" customHeight="1">
      <c r="A88" s="145" t="s">
        <v>17</v>
      </c>
      <c r="B88" s="145" t="s">
        <v>46</v>
      </c>
      <c r="C88" s="145" t="s">
        <v>24</v>
      </c>
      <c r="D88" s="257">
        <v>1</v>
      </c>
      <c r="E88" s="258"/>
      <c r="F88" s="212" t="s">
        <v>401</v>
      </c>
      <c r="G88" s="212" t="s">
        <v>16</v>
      </c>
      <c r="H88" s="213">
        <v>935</v>
      </c>
      <c r="I88" s="209" t="s">
        <v>20</v>
      </c>
      <c r="J88" s="209" t="s">
        <v>32</v>
      </c>
      <c r="K88" s="209" t="s">
        <v>296</v>
      </c>
      <c r="L88" s="146" t="s">
        <v>29</v>
      </c>
      <c r="M88" s="111">
        <v>0</v>
      </c>
      <c r="N88" s="111">
        <v>100000</v>
      </c>
      <c r="O88" s="114">
        <v>100000</v>
      </c>
      <c r="P88" s="123"/>
      <c r="Q88" s="123">
        <f t="shared" si="3"/>
        <v>1</v>
      </c>
      <c r="R88" s="195"/>
    </row>
    <row r="89" spans="1:18" s="124" customFormat="1" ht="29.4" customHeight="1">
      <c r="A89" s="294" t="s">
        <v>17</v>
      </c>
      <c r="B89" s="294" t="s">
        <v>46</v>
      </c>
      <c r="C89" s="294" t="s">
        <v>17</v>
      </c>
      <c r="D89" s="294"/>
      <c r="E89" s="294"/>
      <c r="F89" s="307" t="s">
        <v>49</v>
      </c>
      <c r="G89" s="307" t="s">
        <v>16</v>
      </c>
      <c r="H89" s="303">
        <v>935</v>
      </c>
      <c r="I89" s="209" t="s">
        <v>20</v>
      </c>
      <c r="J89" s="209" t="s">
        <v>32</v>
      </c>
      <c r="K89" s="209" t="s">
        <v>229</v>
      </c>
      <c r="L89" s="146" t="s">
        <v>29</v>
      </c>
      <c r="M89" s="111">
        <v>1817.94</v>
      </c>
      <c r="N89" s="111">
        <v>5207</v>
      </c>
      <c r="O89" s="114">
        <v>4432.2</v>
      </c>
      <c r="P89" s="123">
        <f t="shared" si="4"/>
        <v>2.4380342585563879</v>
      </c>
      <c r="Q89" s="123">
        <f t="shared" si="3"/>
        <v>0.85120030727866325</v>
      </c>
      <c r="R89" s="195"/>
    </row>
    <row r="90" spans="1:18" s="124" customFormat="1" ht="32.4" customHeight="1">
      <c r="A90" s="294"/>
      <c r="B90" s="294"/>
      <c r="C90" s="294"/>
      <c r="D90" s="294"/>
      <c r="E90" s="294"/>
      <c r="F90" s="307"/>
      <c r="G90" s="307"/>
      <c r="H90" s="303"/>
      <c r="I90" s="209" t="s">
        <v>28</v>
      </c>
      <c r="J90" s="209" t="s">
        <v>38</v>
      </c>
      <c r="K90" s="209" t="s">
        <v>295</v>
      </c>
      <c r="L90" s="146" t="s">
        <v>29</v>
      </c>
      <c r="M90" s="111">
        <v>567</v>
      </c>
      <c r="N90" s="111">
        <v>0</v>
      </c>
      <c r="O90" s="114">
        <v>0</v>
      </c>
      <c r="P90" s="123">
        <f t="shared" si="4"/>
        <v>0</v>
      </c>
      <c r="Q90" s="123"/>
      <c r="R90" s="195"/>
    </row>
    <row r="91" spans="1:18" s="124" customFormat="1" ht="23.4" customHeight="1">
      <c r="A91" s="294" t="s">
        <v>17</v>
      </c>
      <c r="B91" s="294" t="s">
        <v>46</v>
      </c>
      <c r="C91" s="294" t="s">
        <v>95</v>
      </c>
      <c r="D91" s="308"/>
      <c r="E91" s="308"/>
      <c r="F91" s="309" t="s">
        <v>402</v>
      </c>
      <c r="G91" s="307" t="s">
        <v>16</v>
      </c>
      <c r="H91" s="303">
        <v>935</v>
      </c>
      <c r="I91" s="294" t="s">
        <v>20</v>
      </c>
      <c r="J91" s="294" t="s">
        <v>30</v>
      </c>
      <c r="K91" s="209" t="s">
        <v>403</v>
      </c>
      <c r="L91" s="212">
        <v>244</v>
      </c>
      <c r="M91" s="111">
        <v>0</v>
      </c>
      <c r="N91" s="111">
        <v>4183.3999999999996</v>
      </c>
      <c r="O91" s="114">
        <v>4183.3999999999996</v>
      </c>
      <c r="P91" s="123"/>
      <c r="Q91" s="123">
        <f t="shared" si="3"/>
        <v>1</v>
      </c>
      <c r="R91" s="195"/>
    </row>
    <row r="92" spans="1:18" s="124" customFormat="1" ht="21.6" customHeight="1">
      <c r="A92" s="294"/>
      <c r="B92" s="294"/>
      <c r="C92" s="294"/>
      <c r="D92" s="308"/>
      <c r="E92" s="308"/>
      <c r="F92" s="309"/>
      <c r="G92" s="307"/>
      <c r="H92" s="303"/>
      <c r="I92" s="294"/>
      <c r="J92" s="294"/>
      <c r="K92" s="209" t="s">
        <v>404</v>
      </c>
      <c r="L92" s="212">
        <v>244</v>
      </c>
      <c r="M92" s="111">
        <v>0</v>
      </c>
      <c r="N92" s="111">
        <v>12179.5</v>
      </c>
      <c r="O92" s="114">
        <v>10665.5</v>
      </c>
      <c r="P92" s="123"/>
      <c r="Q92" s="123">
        <f t="shared" si="3"/>
        <v>0.87569276242867111</v>
      </c>
      <c r="R92" s="195"/>
    </row>
    <row r="93" spans="1:18" s="235" customFormat="1" ht="41.4" customHeight="1">
      <c r="A93" s="241" t="s">
        <v>17</v>
      </c>
      <c r="B93" s="246">
        <v>6</v>
      </c>
      <c r="C93" s="246"/>
      <c r="D93" s="246"/>
      <c r="E93" s="246"/>
      <c r="F93" s="217" t="s">
        <v>51</v>
      </c>
      <c r="G93" s="217" t="s">
        <v>16</v>
      </c>
      <c r="H93" s="246"/>
      <c r="I93" s="241"/>
      <c r="J93" s="241"/>
      <c r="K93" s="241"/>
      <c r="L93" s="217"/>
      <c r="M93" s="201">
        <f>M94+M95+M96+M97+M98+M99</f>
        <v>7111.7000000000007</v>
      </c>
      <c r="N93" s="201">
        <f>N94+N95+N96+N97+N98+N99</f>
        <v>6430.1</v>
      </c>
      <c r="O93" s="201">
        <f>O94+O95+O96+O97+O98+O99</f>
        <v>6420.9000000000005</v>
      </c>
      <c r="P93" s="123">
        <f t="shared" si="4"/>
        <v>0.90286429405064894</v>
      </c>
      <c r="Q93" s="123">
        <f t="shared" si="3"/>
        <v>0.99856922909441537</v>
      </c>
      <c r="R93" s="195"/>
    </row>
    <row r="94" spans="1:18" s="124" customFormat="1" ht="13.8">
      <c r="A94" s="294" t="s">
        <v>17</v>
      </c>
      <c r="B94" s="294" t="s">
        <v>50</v>
      </c>
      <c r="C94" s="294" t="s">
        <v>19</v>
      </c>
      <c r="D94" s="294" t="s">
        <v>50</v>
      </c>
      <c r="E94" s="294"/>
      <c r="F94" s="304" t="s">
        <v>145</v>
      </c>
      <c r="G94" s="304" t="s">
        <v>16</v>
      </c>
      <c r="H94" s="303">
        <v>935</v>
      </c>
      <c r="I94" s="294" t="s">
        <v>28</v>
      </c>
      <c r="J94" s="294" t="s">
        <v>28</v>
      </c>
      <c r="K94" s="294" t="s">
        <v>157</v>
      </c>
      <c r="L94" s="146" t="s">
        <v>388</v>
      </c>
      <c r="M94" s="111">
        <v>4977.5</v>
      </c>
      <c r="N94" s="111">
        <v>4701.2</v>
      </c>
      <c r="O94" s="114">
        <v>4701.1000000000004</v>
      </c>
      <c r="P94" s="123">
        <f t="shared" si="4"/>
        <v>0.94447011551983939</v>
      </c>
      <c r="Q94" s="123">
        <f t="shared" si="3"/>
        <v>0.99997872883519112</v>
      </c>
      <c r="R94" s="195"/>
    </row>
    <row r="95" spans="1:18" s="124" customFormat="1" ht="13.8">
      <c r="A95" s="294"/>
      <c r="B95" s="294"/>
      <c r="C95" s="294"/>
      <c r="D95" s="294"/>
      <c r="E95" s="294"/>
      <c r="F95" s="305"/>
      <c r="G95" s="305"/>
      <c r="H95" s="303"/>
      <c r="I95" s="294"/>
      <c r="J95" s="294"/>
      <c r="K95" s="294"/>
      <c r="L95" s="146" t="s">
        <v>405</v>
      </c>
      <c r="M95" s="111">
        <v>0</v>
      </c>
      <c r="N95" s="244">
        <v>18.3</v>
      </c>
      <c r="O95" s="114">
        <v>18.3</v>
      </c>
      <c r="P95" s="123"/>
      <c r="Q95" s="123">
        <f t="shared" si="3"/>
        <v>1</v>
      </c>
      <c r="R95" s="195"/>
    </row>
    <row r="96" spans="1:18" s="124" customFormat="1" ht="13.8">
      <c r="A96" s="294"/>
      <c r="B96" s="294"/>
      <c r="C96" s="294"/>
      <c r="D96" s="294"/>
      <c r="E96" s="294"/>
      <c r="F96" s="305"/>
      <c r="G96" s="305"/>
      <c r="H96" s="303"/>
      <c r="I96" s="294"/>
      <c r="J96" s="294"/>
      <c r="K96" s="294"/>
      <c r="L96" s="146" t="s">
        <v>389</v>
      </c>
      <c r="M96" s="111">
        <v>1530.3</v>
      </c>
      <c r="N96" s="111">
        <v>1396.8</v>
      </c>
      <c r="O96" s="114">
        <v>1396.8</v>
      </c>
      <c r="P96" s="123">
        <f t="shared" si="4"/>
        <v>0.91276220348951187</v>
      </c>
      <c r="Q96" s="123">
        <f t="shared" si="3"/>
        <v>1</v>
      </c>
      <c r="R96" s="195"/>
    </row>
    <row r="97" spans="1:18" s="124" customFormat="1" ht="13.8">
      <c r="A97" s="294"/>
      <c r="B97" s="294"/>
      <c r="C97" s="294"/>
      <c r="D97" s="294"/>
      <c r="E97" s="294"/>
      <c r="F97" s="305"/>
      <c r="G97" s="305"/>
      <c r="H97" s="303"/>
      <c r="I97" s="294"/>
      <c r="J97" s="294"/>
      <c r="K97" s="294"/>
      <c r="L97" s="146" t="s">
        <v>29</v>
      </c>
      <c r="M97" s="111">
        <v>516.29999999999995</v>
      </c>
      <c r="N97" s="244">
        <v>313.8</v>
      </c>
      <c r="O97" s="114">
        <v>304.7</v>
      </c>
      <c r="P97" s="123">
        <f t="shared" si="4"/>
        <v>0.59016075924849898</v>
      </c>
      <c r="Q97" s="123">
        <f t="shared" si="3"/>
        <v>0.97100063734862962</v>
      </c>
      <c r="R97" s="195"/>
    </row>
    <row r="98" spans="1:18" s="124" customFormat="1" ht="13.8">
      <c r="A98" s="294"/>
      <c r="B98" s="294"/>
      <c r="C98" s="294"/>
      <c r="D98" s="294"/>
      <c r="E98" s="294"/>
      <c r="F98" s="305"/>
      <c r="G98" s="305"/>
      <c r="H98" s="303"/>
      <c r="I98" s="294"/>
      <c r="J98" s="294"/>
      <c r="K98" s="295" t="s">
        <v>406</v>
      </c>
      <c r="L98" s="259">
        <v>121</v>
      </c>
      <c r="M98" s="213">
        <v>67.3</v>
      </c>
      <c r="N98" s="260">
        <v>0</v>
      </c>
      <c r="O98" s="114">
        <v>0</v>
      </c>
      <c r="P98" s="123">
        <f t="shared" si="4"/>
        <v>0</v>
      </c>
      <c r="Q98" s="123">
        <v>0</v>
      </c>
      <c r="R98" s="195"/>
    </row>
    <row r="99" spans="1:18" s="124" customFormat="1" ht="13.8">
      <c r="A99" s="294"/>
      <c r="B99" s="294"/>
      <c r="C99" s="294"/>
      <c r="D99" s="294"/>
      <c r="E99" s="294"/>
      <c r="F99" s="306"/>
      <c r="G99" s="306"/>
      <c r="H99" s="303"/>
      <c r="I99" s="294"/>
      <c r="J99" s="294"/>
      <c r="K99" s="295"/>
      <c r="L99" s="261">
        <v>129</v>
      </c>
      <c r="M99" s="213">
        <v>20.3</v>
      </c>
      <c r="N99" s="260">
        <v>0</v>
      </c>
      <c r="O99" s="114">
        <v>0</v>
      </c>
      <c r="P99" s="123">
        <f t="shared" si="4"/>
        <v>0</v>
      </c>
      <c r="Q99" s="123">
        <v>0</v>
      </c>
      <c r="R99" s="195"/>
    </row>
  </sheetData>
  <mergeCells count="225">
    <mergeCell ref="J36:J40"/>
    <mergeCell ref="G46:G50"/>
    <mergeCell ref="H46:H50"/>
    <mergeCell ref="A2:Q2"/>
    <mergeCell ref="M6:O6"/>
    <mergeCell ref="H6:L6"/>
    <mergeCell ref="A6:E6"/>
    <mergeCell ref="F6:F7"/>
    <mergeCell ref="G6:G7"/>
    <mergeCell ref="A3:Q3"/>
    <mergeCell ref="A4:Q4"/>
    <mergeCell ref="P6:Q6"/>
    <mergeCell ref="J14:J15"/>
    <mergeCell ref="J16:J17"/>
    <mergeCell ref="K16:K17"/>
    <mergeCell ref="J18:J20"/>
    <mergeCell ref="K18:K20"/>
    <mergeCell ref="J21:J23"/>
    <mergeCell ref="K21:K23"/>
    <mergeCell ref="G29:G31"/>
    <mergeCell ref="A8:A10"/>
    <mergeCell ref="B8:B10"/>
    <mergeCell ref="C8:C10"/>
    <mergeCell ref="D8:D10"/>
    <mergeCell ref="E8:E10"/>
    <mergeCell ref="F8:F10"/>
    <mergeCell ref="A14:A15"/>
    <mergeCell ref="B14:B15"/>
    <mergeCell ref="C14:C15"/>
    <mergeCell ref="D14:D15"/>
    <mergeCell ref="E14:E15"/>
    <mergeCell ref="F14:F15"/>
    <mergeCell ref="G14:G15"/>
    <mergeCell ref="H14:H15"/>
    <mergeCell ref="I14:I15"/>
    <mergeCell ref="A16:A17"/>
    <mergeCell ref="B16:B17"/>
    <mergeCell ref="C16:C17"/>
    <mergeCell ref="D16:D17"/>
    <mergeCell ref="E16:E17"/>
    <mergeCell ref="F16:F17"/>
    <mergeCell ref="G16:G17"/>
    <mergeCell ref="H16:H17"/>
    <mergeCell ref="I16:I17"/>
    <mergeCell ref="A18:A20"/>
    <mergeCell ref="B18:B20"/>
    <mergeCell ref="C18:C20"/>
    <mergeCell ref="D18:D20"/>
    <mergeCell ref="E18:E20"/>
    <mergeCell ref="F18:F20"/>
    <mergeCell ref="G18:G20"/>
    <mergeCell ref="H18:H20"/>
    <mergeCell ref="I18:I20"/>
    <mergeCell ref="A26:A28"/>
    <mergeCell ref="B26:B28"/>
    <mergeCell ref="C26:C28"/>
    <mergeCell ref="D26:D28"/>
    <mergeCell ref="E26:E28"/>
    <mergeCell ref="F26:F28"/>
    <mergeCell ref="A21:A23"/>
    <mergeCell ref="B21:B23"/>
    <mergeCell ref="C21:C23"/>
    <mergeCell ref="D21:D23"/>
    <mergeCell ref="E21:E23"/>
    <mergeCell ref="F21:F23"/>
    <mergeCell ref="G21:G23"/>
    <mergeCell ref="H21:H23"/>
    <mergeCell ref="I21:I23"/>
    <mergeCell ref="K32:K33"/>
    <mergeCell ref="G34:G35"/>
    <mergeCell ref="A29:A31"/>
    <mergeCell ref="B29:B31"/>
    <mergeCell ref="C29:C31"/>
    <mergeCell ref="D29:D31"/>
    <mergeCell ref="E29:E31"/>
    <mergeCell ref="F29:F31"/>
    <mergeCell ref="H29:H31"/>
    <mergeCell ref="I29:I31"/>
    <mergeCell ref="J29:J31"/>
    <mergeCell ref="A32:A35"/>
    <mergeCell ref="B32:B35"/>
    <mergeCell ref="C32:C35"/>
    <mergeCell ref="D32:D35"/>
    <mergeCell ref="E32:E35"/>
    <mergeCell ref="F32:F35"/>
    <mergeCell ref="G32:G33"/>
    <mergeCell ref="H32:H33"/>
    <mergeCell ref="I32:I33"/>
    <mergeCell ref="J32:J33"/>
    <mergeCell ref="H36:H40"/>
    <mergeCell ref="I36:I40"/>
    <mergeCell ref="D41:D43"/>
    <mergeCell ref="E41:E43"/>
    <mergeCell ref="G41:G43"/>
    <mergeCell ref="A36:A40"/>
    <mergeCell ref="B36:B40"/>
    <mergeCell ref="C36:C40"/>
    <mergeCell ref="D36:D40"/>
    <mergeCell ref="E36:E40"/>
    <mergeCell ref="F36:F40"/>
    <mergeCell ref="G36:G39"/>
    <mergeCell ref="J53:J54"/>
    <mergeCell ref="K53:K54"/>
    <mergeCell ref="A44:A45"/>
    <mergeCell ref="B44:B45"/>
    <mergeCell ref="C44:C45"/>
    <mergeCell ref="D44:D45"/>
    <mergeCell ref="E44:E45"/>
    <mergeCell ref="F44:F45"/>
    <mergeCell ref="A46:A50"/>
    <mergeCell ref="B46:B50"/>
    <mergeCell ref="C46:C50"/>
    <mergeCell ref="D46:D50"/>
    <mergeCell ref="E46:E50"/>
    <mergeCell ref="F46:F50"/>
    <mergeCell ref="G57:G63"/>
    <mergeCell ref="H57:H63"/>
    <mergeCell ref="I57:I63"/>
    <mergeCell ref="A53:A55"/>
    <mergeCell ref="B53:B55"/>
    <mergeCell ref="C53:C55"/>
    <mergeCell ref="D53:D55"/>
    <mergeCell ref="E53:E55"/>
    <mergeCell ref="F53:F55"/>
    <mergeCell ref="G53:G55"/>
    <mergeCell ref="H53:H55"/>
    <mergeCell ref="I53:I54"/>
    <mergeCell ref="A67:A68"/>
    <mergeCell ref="B67:B68"/>
    <mergeCell ref="C67:C68"/>
    <mergeCell ref="D67:D68"/>
    <mergeCell ref="E67:E68"/>
    <mergeCell ref="F67:F68"/>
    <mergeCell ref="G67:G68"/>
    <mergeCell ref="J57:J63"/>
    <mergeCell ref="A64:A66"/>
    <mergeCell ref="B64:B66"/>
    <mergeCell ref="C64:C66"/>
    <mergeCell ref="D64:D66"/>
    <mergeCell ref="E64:E66"/>
    <mergeCell ref="F64:F66"/>
    <mergeCell ref="G64:G66"/>
    <mergeCell ref="H64:H66"/>
    <mergeCell ref="I64:I66"/>
    <mergeCell ref="J64:J66"/>
    <mergeCell ref="A57:A63"/>
    <mergeCell ref="B57:B63"/>
    <mergeCell ref="C57:C63"/>
    <mergeCell ref="D57:D63"/>
    <mergeCell ref="E57:E63"/>
    <mergeCell ref="F57:F63"/>
    <mergeCell ref="A72:A75"/>
    <mergeCell ref="B72:B75"/>
    <mergeCell ref="C72:C75"/>
    <mergeCell ref="D72:D75"/>
    <mergeCell ref="E72:E75"/>
    <mergeCell ref="F72:F75"/>
    <mergeCell ref="G72:G75"/>
    <mergeCell ref="H72:H75"/>
    <mergeCell ref="I72:I75"/>
    <mergeCell ref="D77:D79"/>
    <mergeCell ref="E77:E79"/>
    <mergeCell ref="F77:F79"/>
    <mergeCell ref="G77:G79"/>
    <mergeCell ref="H77:H79"/>
    <mergeCell ref="I77:I79"/>
    <mergeCell ref="J77:J79"/>
    <mergeCell ref="J72:J75"/>
    <mergeCell ref="J80:J82"/>
    <mergeCell ref="J83:J87"/>
    <mergeCell ref="A80:A82"/>
    <mergeCell ref="B80:B82"/>
    <mergeCell ref="C80:C82"/>
    <mergeCell ref="D80:D82"/>
    <mergeCell ref="E80:E82"/>
    <mergeCell ref="F80:F82"/>
    <mergeCell ref="G80:G82"/>
    <mergeCell ref="H80:H82"/>
    <mergeCell ref="I80:I82"/>
    <mergeCell ref="A83:A87"/>
    <mergeCell ref="B83:B87"/>
    <mergeCell ref="C83:C87"/>
    <mergeCell ref="D83:D87"/>
    <mergeCell ref="E83:E87"/>
    <mergeCell ref="F83:F87"/>
    <mergeCell ref="G83:G87"/>
    <mergeCell ref="H83:H87"/>
    <mergeCell ref="I83:I87"/>
    <mergeCell ref="B89:B90"/>
    <mergeCell ref="C89:C90"/>
    <mergeCell ref="D89:D90"/>
    <mergeCell ref="E89:E90"/>
    <mergeCell ref="F89:F90"/>
    <mergeCell ref="G89:G90"/>
    <mergeCell ref="H89:H90"/>
    <mergeCell ref="D91:D92"/>
    <mergeCell ref="E91:E92"/>
    <mergeCell ref="F91:F92"/>
    <mergeCell ref="G91:G92"/>
    <mergeCell ref="H91:H92"/>
    <mergeCell ref="C91:C92"/>
    <mergeCell ref="I91:I92"/>
    <mergeCell ref="J91:J92"/>
    <mergeCell ref="J94:J99"/>
    <mergeCell ref="K94:K97"/>
    <mergeCell ref="K98:K99"/>
    <mergeCell ref="F41:F43"/>
    <mergeCell ref="A41:A43"/>
    <mergeCell ref="C41:C43"/>
    <mergeCell ref="B41:B43"/>
    <mergeCell ref="A77:A79"/>
    <mergeCell ref="C77:C79"/>
    <mergeCell ref="B77:B79"/>
    <mergeCell ref="A94:A99"/>
    <mergeCell ref="B94:B99"/>
    <mergeCell ref="C94:C99"/>
    <mergeCell ref="D94:D99"/>
    <mergeCell ref="E94:E99"/>
    <mergeCell ref="H94:H99"/>
    <mergeCell ref="I94:I99"/>
    <mergeCell ref="F94:F99"/>
    <mergeCell ref="G94:G99"/>
    <mergeCell ref="A91:A92"/>
    <mergeCell ref="B91:B92"/>
    <mergeCell ref="A89:A90"/>
  </mergeCells>
  <phoneticPr fontId="20" type="noConversion"/>
  <pageMargins left="0.11811023622047245" right="0.11811023622047245" top="0.15748031496062992" bottom="0.15748031496062992"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dimension ref="A1:Q64"/>
  <sheetViews>
    <sheetView view="pageBreakPreview" zoomScale="78" zoomScaleNormal="130" zoomScaleSheetLayoutView="78" workbookViewId="0">
      <selection activeCell="N16" sqref="N16"/>
    </sheetView>
  </sheetViews>
  <sheetFormatPr defaultColWidth="9.109375" defaultRowHeight="14.4"/>
  <cols>
    <col min="1" max="1" width="4.6640625" style="4" customWidth="1"/>
    <col min="2" max="2" width="4.5546875" style="4" customWidth="1"/>
    <col min="3" max="3" width="22" style="4" customWidth="1"/>
    <col min="4" max="4" width="41.6640625" style="4" customWidth="1"/>
    <col min="5" max="5" width="18.6640625" style="4" customWidth="1"/>
    <col min="6" max="6" width="17.6640625" style="4" customWidth="1"/>
    <col min="7" max="7" width="15.88671875" style="4" customWidth="1"/>
    <col min="8" max="16384" width="9.109375" style="4"/>
  </cols>
  <sheetData>
    <row r="1" spans="1:17">
      <c r="G1" s="4" t="s">
        <v>381</v>
      </c>
    </row>
    <row r="2" spans="1:17" ht="38.25" customHeight="1">
      <c r="A2" s="358" t="s">
        <v>409</v>
      </c>
      <c r="B2" s="359"/>
      <c r="C2" s="359"/>
      <c r="D2" s="359"/>
      <c r="E2" s="359"/>
      <c r="F2" s="359"/>
      <c r="G2" s="359"/>
      <c r="H2" s="37"/>
      <c r="I2" s="37"/>
      <c r="J2" s="37"/>
      <c r="K2" s="37"/>
      <c r="L2" s="37"/>
      <c r="M2" s="37"/>
    </row>
    <row r="3" spans="1:17" ht="24" customHeight="1">
      <c r="A3" s="366" t="s">
        <v>410</v>
      </c>
      <c r="B3" s="367"/>
      <c r="C3" s="367"/>
      <c r="D3" s="367"/>
      <c r="E3" s="367"/>
      <c r="F3" s="367"/>
      <c r="G3" s="367"/>
      <c r="H3" s="367"/>
      <c r="I3" s="367"/>
      <c r="J3" s="367"/>
      <c r="K3" s="367"/>
      <c r="L3" s="367"/>
      <c r="M3" s="367"/>
      <c r="N3" s="367"/>
      <c r="O3" s="367"/>
      <c r="P3" s="367"/>
      <c r="Q3" s="367"/>
    </row>
    <row r="4" spans="1:17" ht="24.75" customHeight="1">
      <c r="A4" s="366" t="s">
        <v>217</v>
      </c>
      <c r="B4" s="367"/>
      <c r="C4" s="367"/>
      <c r="D4" s="367"/>
      <c r="E4" s="367"/>
      <c r="F4" s="367"/>
      <c r="G4" s="367"/>
      <c r="H4" s="367"/>
      <c r="I4" s="367"/>
      <c r="J4" s="367"/>
      <c r="K4" s="367"/>
      <c r="L4" s="367"/>
      <c r="M4" s="367"/>
      <c r="N4" s="367"/>
      <c r="O4" s="367"/>
      <c r="P4" s="367"/>
      <c r="Q4" s="367"/>
    </row>
    <row r="5" spans="1:17" ht="7.5" customHeight="1">
      <c r="A5" s="28"/>
      <c r="B5" s="28"/>
      <c r="C5" s="28"/>
      <c r="D5" s="28"/>
      <c r="E5" s="28"/>
      <c r="F5" s="28"/>
      <c r="G5" s="28"/>
    </row>
    <row r="6" spans="1:17" ht="26.25" customHeight="1">
      <c r="A6" s="363" t="s">
        <v>0</v>
      </c>
      <c r="B6" s="363"/>
      <c r="C6" s="360" t="s">
        <v>54</v>
      </c>
      <c r="D6" s="360" t="s">
        <v>55</v>
      </c>
      <c r="E6" s="360" t="s">
        <v>60</v>
      </c>
      <c r="F6" s="361"/>
      <c r="G6" s="360" t="s">
        <v>59</v>
      </c>
    </row>
    <row r="7" spans="1:17" ht="19.5" customHeight="1">
      <c r="A7" s="363"/>
      <c r="B7" s="363"/>
      <c r="C7" s="360"/>
      <c r="D7" s="360"/>
      <c r="E7" s="360" t="s">
        <v>57</v>
      </c>
      <c r="F7" s="360" t="s">
        <v>58</v>
      </c>
      <c r="G7" s="361"/>
    </row>
    <row r="8" spans="1:17" ht="20.25" customHeight="1">
      <c r="A8" s="3" t="s">
        <v>5</v>
      </c>
      <c r="B8" s="3" t="s">
        <v>6</v>
      </c>
      <c r="C8" s="360"/>
      <c r="D8" s="360"/>
      <c r="E8" s="360"/>
      <c r="F8" s="360"/>
      <c r="G8" s="361"/>
    </row>
    <row r="9" spans="1:17">
      <c r="A9" s="368" t="s">
        <v>17</v>
      </c>
      <c r="B9" s="371"/>
      <c r="C9" s="374" t="s">
        <v>411</v>
      </c>
      <c r="D9" s="9" t="s">
        <v>180</v>
      </c>
      <c r="E9" s="204">
        <f>E10+E15+E16</f>
        <v>432841.37</v>
      </c>
      <c r="F9" s="11">
        <f>F10+F15+F16+0.1</f>
        <v>418823.7</v>
      </c>
      <c r="G9" s="36">
        <f>F9/E9</f>
        <v>0.96761476381058498</v>
      </c>
    </row>
    <row r="10" spans="1:17">
      <c r="A10" s="369"/>
      <c r="B10" s="372"/>
      <c r="C10" s="375"/>
      <c r="D10" s="8" t="s">
        <v>181</v>
      </c>
      <c r="E10" s="205">
        <f>E12+E13+E14</f>
        <v>432841.37</v>
      </c>
      <c r="F10" s="12">
        <f>F12+F13+F14</f>
        <v>418823.60000000003</v>
      </c>
      <c r="G10" s="21">
        <f>F10/E10</f>
        <v>0.96761453277906417</v>
      </c>
    </row>
    <row r="11" spans="1:17">
      <c r="A11" s="369"/>
      <c r="B11" s="372"/>
      <c r="C11" s="375"/>
      <c r="D11" s="20" t="s">
        <v>56</v>
      </c>
      <c r="E11" s="12"/>
      <c r="F11" s="12"/>
      <c r="G11" s="21"/>
    </row>
    <row r="12" spans="1:17" ht="21.6">
      <c r="A12" s="369"/>
      <c r="B12" s="372"/>
      <c r="C12" s="375"/>
      <c r="D12" s="20" t="s">
        <v>182</v>
      </c>
      <c r="E12" s="12">
        <f>E28+E36+E44+E52+E60+E20</f>
        <v>103108.18000000002</v>
      </c>
      <c r="F12" s="12">
        <f>F28+F36+F44+F52+F60+F17</f>
        <v>92293</v>
      </c>
      <c r="G12" s="21">
        <f>F12/E12</f>
        <v>0.89510841913803518</v>
      </c>
    </row>
    <row r="13" spans="1:17">
      <c r="A13" s="369"/>
      <c r="B13" s="372"/>
      <c r="C13" s="375"/>
      <c r="D13" s="20" t="s">
        <v>219</v>
      </c>
      <c r="E13" s="12">
        <f>E29+E37+E45+E53+E61+E21</f>
        <v>329733.19</v>
      </c>
      <c r="F13" s="12">
        <f>F29+F37+F45+F53+F61</f>
        <v>326530.60000000003</v>
      </c>
      <c r="G13" s="21">
        <f>F13/E13</f>
        <v>0.99028732897649774</v>
      </c>
    </row>
    <row r="14" spans="1:17">
      <c r="A14" s="369"/>
      <c r="B14" s="372"/>
      <c r="C14" s="375"/>
      <c r="D14" s="20" t="s">
        <v>218</v>
      </c>
      <c r="E14" s="12">
        <f>E30+E38+E46+E54+E62</f>
        <v>0</v>
      </c>
      <c r="F14" s="12">
        <f>F30+F38+F46+F54+F62</f>
        <v>0</v>
      </c>
      <c r="G14" s="21">
        <v>0</v>
      </c>
    </row>
    <row r="15" spans="1:17" ht="24.75" customHeight="1">
      <c r="A15" s="369"/>
      <c r="B15" s="372"/>
      <c r="C15" s="375"/>
      <c r="D15" s="8" t="s">
        <v>220</v>
      </c>
      <c r="E15" s="12"/>
      <c r="F15" s="12"/>
      <c r="G15" s="21"/>
    </row>
    <row r="16" spans="1:17">
      <c r="A16" s="370"/>
      <c r="B16" s="373"/>
      <c r="C16" s="376"/>
      <c r="D16" s="8" t="s">
        <v>185</v>
      </c>
      <c r="E16" s="12">
        <f>E48</f>
        <v>0</v>
      </c>
      <c r="F16" s="12">
        <f>F48</f>
        <v>0</v>
      </c>
      <c r="G16" s="21"/>
    </row>
    <row r="17" spans="1:13" ht="15" customHeight="1">
      <c r="A17" s="368" t="s">
        <v>17</v>
      </c>
      <c r="B17" s="368" t="s">
        <v>18</v>
      </c>
      <c r="C17" s="374" t="s">
        <v>161</v>
      </c>
      <c r="D17" s="9" t="s">
        <v>180</v>
      </c>
      <c r="E17" s="11">
        <f>E18+E23+E24</f>
        <v>0</v>
      </c>
      <c r="F17" s="11">
        <f>F18+F23+F24</f>
        <v>0</v>
      </c>
      <c r="G17" s="36">
        <v>0</v>
      </c>
    </row>
    <row r="18" spans="1:13">
      <c r="A18" s="369"/>
      <c r="B18" s="369"/>
      <c r="C18" s="375"/>
      <c r="D18" s="8" t="s">
        <v>181</v>
      </c>
      <c r="E18" s="12">
        <f>E20+E21</f>
        <v>0</v>
      </c>
      <c r="F18" s="12">
        <f>F20+F21</f>
        <v>0</v>
      </c>
      <c r="G18" s="21">
        <v>0</v>
      </c>
    </row>
    <row r="19" spans="1:13">
      <c r="A19" s="369"/>
      <c r="B19" s="369"/>
      <c r="C19" s="375"/>
      <c r="D19" s="20" t="s">
        <v>56</v>
      </c>
      <c r="E19" s="12"/>
      <c r="F19" s="12"/>
      <c r="G19" s="12"/>
    </row>
    <row r="20" spans="1:13" ht="21.6">
      <c r="A20" s="369"/>
      <c r="B20" s="369"/>
      <c r="C20" s="375"/>
      <c r="D20" s="20" t="s">
        <v>182</v>
      </c>
      <c r="E20" s="12">
        <v>0</v>
      </c>
      <c r="F20" s="12">
        <v>0</v>
      </c>
      <c r="G20" s="21">
        <v>0</v>
      </c>
    </row>
    <row r="21" spans="1:13">
      <c r="A21" s="369"/>
      <c r="B21" s="369"/>
      <c r="C21" s="375"/>
      <c r="D21" s="20" t="s">
        <v>243</v>
      </c>
      <c r="E21" s="12">
        <v>0</v>
      </c>
      <c r="F21" s="12">
        <v>0</v>
      </c>
      <c r="G21" s="21">
        <v>0</v>
      </c>
    </row>
    <row r="22" spans="1:13">
      <c r="A22" s="369"/>
      <c r="B22" s="369"/>
      <c r="C22" s="375"/>
      <c r="D22" s="20" t="s">
        <v>183</v>
      </c>
      <c r="E22" s="12">
        <v>0</v>
      </c>
      <c r="F22" s="12">
        <v>0</v>
      </c>
      <c r="G22" s="12"/>
    </row>
    <row r="23" spans="1:13" ht="24.75" customHeight="1">
      <c r="A23" s="369"/>
      <c r="B23" s="369"/>
      <c r="C23" s="375"/>
      <c r="D23" s="8" t="s">
        <v>184</v>
      </c>
      <c r="E23" s="12"/>
      <c r="F23" s="12"/>
      <c r="G23" s="12"/>
    </row>
    <row r="24" spans="1:13">
      <c r="A24" s="370"/>
      <c r="B24" s="370"/>
      <c r="C24" s="376"/>
      <c r="D24" s="8" t="s">
        <v>185</v>
      </c>
      <c r="E24" s="12">
        <v>0</v>
      </c>
      <c r="F24" s="12">
        <v>0</v>
      </c>
      <c r="G24" s="21">
        <v>0</v>
      </c>
    </row>
    <row r="25" spans="1:13" ht="15.75" customHeight="1">
      <c r="A25" s="350" t="s">
        <v>17</v>
      </c>
      <c r="B25" s="351" t="s">
        <v>22</v>
      </c>
      <c r="C25" s="362" t="s">
        <v>23</v>
      </c>
      <c r="D25" s="34" t="s">
        <v>180</v>
      </c>
      <c r="E25" s="35">
        <f>E28+E29+E31+E30+0.004</f>
        <v>8930.0040000000008</v>
      </c>
      <c r="F25" s="35">
        <f>F28+F29+F31+F30</f>
        <v>8545.1999999999989</v>
      </c>
      <c r="G25" s="36">
        <f>F25/E25</f>
        <v>0.9569088658862861</v>
      </c>
      <c r="H25" s="16"/>
      <c r="I25" s="16"/>
      <c r="J25" s="16"/>
      <c r="K25" s="16"/>
      <c r="L25" s="16"/>
      <c r="M25" s="16"/>
    </row>
    <row r="26" spans="1:13">
      <c r="A26" s="350"/>
      <c r="B26" s="351"/>
      <c r="C26" s="362"/>
      <c r="D26" s="19" t="s">
        <v>181</v>
      </c>
      <c r="E26" s="15">
        <f>E28+E29</f>
        <v>8930</v>
      </c>
      <c r="F26" s="15">
        <f>F28+F29</f>
        <v>8545.1999999999989</v>
      </c>
      <c r="G26" s="21">
        <f>F26/E26</f>
        <v>0.95690929451287787</v>
      </c>
      <c r="H26" s="38"/>
      <c r="I26" s="16"/>
      <c r="J26" s="16"/>
      <c r="K26" s="16"/>
      <c r="L26" s="16"/>
      <c r="M26" s="16"/>
    </row>
    <row r="27" spans="1:13">
      <c r="A27" s="350"/>
      <c r="B27" s="351"/>
      <c r="C27" s="362"/>
      <c r="D27" s="22" t="s">
        <v>56</v>
      </c>
      <c r="E27" s="15"/>
      <c r="F27" s="15"/>
      <c r="G27" s="21"/>
      <c r="H27" s="38"/>
      <c r="I27" s="16"/>
      <c r="J27" s="16"/>
      <c r="K27" s="16"/>
      <c r="L27" s="16"/>
      <c r="M27" s="16"/>
    </row>
    <row r="28" spans="1:13" ht="25.5" customHeight="1">
      <c r="A28" s="350"/>
      <c r="B28" s="351"/>
      <c r="C28" s="362"/>
      <c r="D28" s="22" t="s">
        <v>182</v>
      </c>
      <c r="E28" s="15">
        <v>7994</v>
      </c>
      <c r="F28" s="15">
        <f>'ф 1'!O13+'ф 1'!O14+'ф 1'!O15+'ф 1'!O16+'ф 1'!O17+'ф 1'!O18+'ф 1'!O19+'ф 1'!O20+'ф 1'!O24+'ф 1'!O25</f>
        <v>7683.1999999999989</v>
      </c>
      <c r="G28" s="21">
        <f>F28/E28</f>
        <v>0.96112084063047276</v>
      </c>
      <c r="H28" s="38"/>
      <c r="I28" s="16"/>
      <c r="J28" s="16"/>
      <c r="K28" s="16"/>
      <c r="L28" s="16"/>
      <c r="M28" s="16"/>
    </row>
    <row r="29" spans="1:13">
      <c r="A29" s="350"/>
      <c r="B29" s="351"/>
      <c r="C29" s="362"/>
      <c r="D29" s="22" t="s">
        <v>243</v>
      </c>
      <c r="E29" s="15">
        <v>936</v>
      </c>
      <c r="F29" s="15">
        <f>'ф 1'!O21+'ф 1'!O22+'ф 1'!O23</f>
        <v>862</v>
      </c>
      <c r="G29" s="21">
        <f>F29/E29</f>
        <v>0.92094017094017089</v>
      </c>
      <c r="H29" s="16"/>
      <c r="I29" s="16"/>
      <c r="J29" s="16"/>
      <c r="K29" s="16"/>
      <c r="L29" s="16"/>
      <c r="M29" s="16"/>
    </row>
    <row r="30" spans="1:13">
      <c r="A30" s="350"/>
      <c r="B30" s="351"/>
      <c r="C30" s="362"/>
      <c r="D30" s="22" t="s">
        <v>183</v>
      </c>
      <c r="E30" s="10">
        <v>0</v>
      </c>
      <c r="F30" s="10">
        <v>0</v>
      </c>
      <c r="G30" s="21"/>
      <c r="H30" s="24"/>
      <c r="I30" s="24"/>
      <c r="J30" s="24"/>
      <c r="K30" s="16"/>
      <c r="L30" s="16"/>
      <c r="M30" s="16"/>
    </row>
    <row r="31" spans="1:13" ht="22.5" customHeight="1">
      <c r="A31" s="350"/>
      <c r="B31" s="351"/>
      <c r="C31" s="362"/>
      <c r="D31" s="19" t="s">
        <v>184</v>
      </c>
      <c r="E31" s="15"/>
      <c r="F31" s="15"/>
      <c r="G31" s="21"/>
      <c r="H31" s="24"/>
      <c r="I31" s="24"/>
      <c r="J31" s="24"/>
      <c r="K31" s="16"/>
      <c r="L31" s="16"/>
      <c r="M31" s="16"/>
    </row>
    <row r="32" spans="1:13">
      <c r="A32" s="350"/>
      <c r="B32" s="351"/>
      <c r="C32" s="362"/>
      <c r="D32" s="19" t="s">
        <v>185</v>
      </c>
      <c r="E32" s="15"/>
      <c r="F32" s="15"/>
      <c r="G32" s="15"/>
      <c r="H32" s="25"/>
      <c r="I32" s="25"/>
      <c r="J32" s="25"/>
    </row>
    <row r="33" spans="1:10">
      <c r="A33" s="350" t="s">
        <v>17</v>
      </c>
      <c r="B33" s="351" t="s">
        <v>25</v>
      </c>
      <c r="C33" s="364" t="s">
        <v>37</v>
      </c>
      <c r="D33" s="34" t="s">
        <v>180</v>
      </c>
      <c r="E33" s="14">
        <f>E34+E39+E40</f>
        <v>22112.100000000002</v>
      </c>
      <c r="F33" s="14">
        <f>F34+F39+F40</f>
        <v>16756.5</v>
      </c>
      <c r="G33" s="36">
        <f>F33/E33</f>
        <v>0.7577977668335435</v>
      </c>
      <c r="H33" s="25"/>
      <c r="I33" s="25"/>
      <c r="J33" s="25"/>
    </row>
    <row r="34" spans="1:10">
      <c r="A34" s="350"/>
      <c r="B34" s="351"/>
      <c r="C34" s="365"/>
      <c r="D34" s="19" t="s">
        <v>181</v>
      </c>
      <c r="E34" s="15">
        <f>E36+E37+E38</f>
        <v>22112.100000000002</v>
      </c>
      <c r="F34" s="15">
        <f>F36+F37+F38</f>
        <v>16756.5</v>
      </c>
      <c r="G34" s="21">
        <f>F34/E34</f>
        <v>0.7577977668335435</v>
      </c>
      <c r="H34" s="25"/>
      <c r="I34" s="25"/>
      <c r="J34" s="25"/>
    </row>
    <row r="35" spans="1:10">
      <c r="A35" s="350"/>
      <c r="B35" s="351"/>
      <c r="C35" s="365"/>
      <c r="D35" s="22" t="s">
        <v>56</v>
      </c>
      <c r="E35" s="15"/>
      <c r="F35" s="15"/>
      <c r="G35" s="21"/>
      <c r="H35" s="25"/>
      <c r="I35" s="25"/>
      <c r="J35" s="25"/>
    </row>
    <row r="36" spans="1:10" ht="21.6">
      <c r="A36" s="350"/>
      <c r="B36" s="351"/>
      <c r="C36" s="365"/>
      <c r="D36" s="22" t="s">
        <v>182</v>
      </c>
      <c r="E36" s="15">
        <f>6571.8+'ф 1'!N35</f>
        <v>6571.8</v>
      </c>
      <c r="F36" s="15">
        <f>'ф 1'!O31+'ф 1'!O32+'ф 1'!O33+'ф 1'!O35+'ф 1'!O37+'ф 1'!O38+'ф 1'!O39</f>
        <v>1222.3000000000002</v>
      </c>
      <c r="G36" s="21">
        <f>F36/E36</f>
        <v>0.18599166134088074</v>
      </c>
      <c r="H36" s="25"/>
      <c r="I36" s="25"/>
      <c r="J36" s="25"/>
    </row>
    <row r="37" spans="1:10">
      <c r="A37" s="350"/>
      <c r="B37" s="351"/>
      <c r="C37" s="365"/>
      <c r="D37" s="22" t="s">
        <v>243</v>
      </c>
      <c r="E37" s="15">
        <v>15540.300000000001</v>
      </c>
      <c r="F37" s="15">
        <f>'ф 1'!O29+'ф 1'!O30+'ф 1'!O36</f>
        <v>15534.2</v>
      </c>
      <c r="G37" s="21">
        <f>F37/E37</f>
        <v>0.99960747218522161</v>
      </c>
      <c r="H37" s="25"/>
      <c r="I37" s="25"/>
      <c r="J37" s="25"/>
    </row>
    <row r="38" spans="1:10">
      <c r="A38" s="350"/>
      <c r="B38" s="351"/>
      <c r="C38" s="365"/>
      <c r="D38" s="22" t="s">
        <v>183</v>
      </c>
      <c r="E38" s="15">
        <v>0</v>
      </c>
      <c r="F38" s="15">
        <v>0</v>
      </c>
      <c r="G38" s="39"/>
      <c r="H38" s="25"/>
      <c r="I38" s="25"/>
      <c r="J38" s="25"/>
    </row>
    <row r="39" spans="1:10" ht="24.75" customHeight="1">
      <c r="A39" s="350"/>
      <c r="B39" s="351"/>
      <c r="C39" s="365"/>
      <c r="D39" s="19" t="s">
        <v>184</v>
      </c>
      <c r="E39" s="15"/>
      <c r="F39" s="15"/>
      <c r="G39" s="15"/>
      <c r="H39" s="26"/>
      <c r="I39" s="25"/>
      <c r="J39" s="25"/>
    </row>
    <row r="40" spans="1:10">
      <c r="A40" s="350"/>
      <c r="B40" s="351"/>
      <c r="C40" s="365"/>
      <c r="D40" s="19" t="s">
        <v>185</v>
      </c>
      <c r="E40" s="15">
        <v>0</v>
      </c>
      <c r="F40" s="15">
        <v>0</v>
      </c>
      <c r="G40" s="15">
        <v>0</v>
      </c>
      <c r="H40" s="25"/>
      <c r="I40" s="25"/>
      <c r="J40" s="25"/>
    </row>
    <row r="41" spans="1:10">
      <c r="A41" s="350" t="s">
        <v>17</v>
      </c>
      <c r="B41" s="351" t="s">
        <v>39</v>
      </c>
      <c r="C41" s="362" t="s">
        <v>40</v>
      </c>
      <c r="D41" s="34" t="s">
        <v>180</v>
      </c>
      <c r="E41" s="29">
        <f>E42+E47+E48</f>
        <v>51863.570000000007</v>
      </c>
      <c r="F41" s="29">
        <f>F42+F47+F48</f>
        <v>46310.9</v>
      </c>
      <c r="G41" s="36">
        <f t="shared" ref="G41:G60" si="0">F41/E41</f>
        <v>0.89293698833304369</v>
      </c>
      <c r="H41" s="25"/>
      <c r="I41" s="25"/>
      <c r="J41" s="25"/>
    </row>
    <row r="42" spans="1:10">
      <c r="A42" s="350"/>
      <c r="B42" s="351"/>
      <c r="C42" s="362"/>
      <c r="D42" s="19" t="s">
        <v>181</v>
      </c>
      <c r="E42" s="15">
        <f>SUM(E44:E46)</f>
        <v>51863.570000000007</v>
      </c>
      <c r="F42" s="15">
        <f>SUM(F44:F46)</f>
        <v>46310.9</v>
      </c>
      <c r="G42" s="21">
        <f t="shared" si="0"/>
        <v>0.89293698833304369</v>
      </c>
      <c r="H42" s="25"/>
      <c r="I42" s="25"/>
      <c r="J42" s="25"/>
    </row>
    <row r="43" spans="1:10">
      <c r="A43" s="350"/>
      <c r="B43" s="351"/>
      <c r="C43" s="362"/>
      <c r="D43" s="22" t="s">
        <v>56</v>
      </c>
      <c r="E43" s="27"/>
      <c r="F43" s="15"/>
      <c r="G43" s="21"/>
    </row>
    <row r="44" spans="1:10" ht="21.6">
      <c r="A44" s="350"/>
      <c r="B44" s="351"/>
      <c r="C44" s="362"/>
      <c r="D44" s="22" t="s">
        <v>182</v>
      </c>
      <c r="E44" s="27">
        <v>40303.880000000005</v>
      </c>
      <c r="F44" s="27">
        <f>'ф 1'!O46+'ф 1'!O48+'ф 1'!O49+'ф 1'!O50+'ф 1'!O51+'ф 1'!O52+'ф 1'!O53+'ф 1'!O54+'ф 1'!O55+'ф 1'!O56+'ф 1'!O58+'ф 1'!O59+'ф 1'!O62+'ф 1'!O63+'ф 1'!O64+'ф 1'!O67+'ф 1'!O68+'ф 1'!O69+'ф 1'!O71+'ф 1'!O72+'ф 1'!O74+'ф 1'!O75</f>
        <v>37808.9</v>
      </c>
      <c r="G44" s="21">
        <f t="shared" si="0"/>
        <v>0.93809578631139223</v>
      </c>
    </row>
    <row r="45" spans="1:10">
      <c r="A45" s="350"/>
      <c r="B45" s="351"/>
      <c r="C45" s="362"/>
      <c r="D45" s="22" t="s">
        <v>243</v>
      </c>
      <c r="E45" s="30">
        <v>11559.69</v>
      </c>
      <c r="F45" s="30">
        <f>'ф 1'!O73+'ф 1'!O70</f>
        <v>8502</v>
      </c>
      <c r="G45" s="21">
        <f t="shared" si="0"/>
        <v>0.73548685129099478</v>
      </c>
    </row>
    <row r="46" spans="1:10">
      <c r="A46" s="350"/>
      <c r="B46" s="351"/>
      <c r="C46" s="362"/>
      <c r="D46" s="22" t="s">
        <v>183</v>
      </c>
      <c r="E46" s="31">
        <v>0</v>
      </c>
      <c r="F46" s="32">
        <v>0</v>
      </c>
      <c r="G46" s="21"/>
    </row>
    <row r="47" spans="1:10" ht="26.25" customHeight="1">
      <c r="A47" s="350"/>
      <c r="B47" s="351"/>
      <c r="C47" s="362"/>
      <c r="D47" s="19" t="s">
        <v>184</v>
      </c>
      <c r="E47" s="31"/>
      <c r="F47" s="15"/>
      <c r="G47" s="21"/>
    </row>
    <row r="48" spans="1:10">
      <c r="A48" s="350"/>
      <c r="B48" s="351"/>
      <c r="C48" s="362"/>
      <c r="D48" s="19" t="s">
        <v>185</v>
      </c>
      <c r="E48" s="31"/>
      <c r="F48" s="31">
        <v>0</v>
      </c>
      <c r="G48" s="21"/>
    </row>
    <row r="49" spans="1:7" ht="15" customHeight="1">
      <c r="A49" s="350" t="s">
        <v>17</v>
      </c>
      <c r="B49" s="351" t="s">
        <v>46</v>
      </c>
      <c r="C49" s="352" t="str">
        <f>'[1]5'!$F$63</f>
        <v>Развитие транспортной системы (организация транспортного обслуживания населения, развитие дорожного хозяйства)</v>
      </c>
      <c r="D49" s="34" t="s">
        <v>180</v>
      </c>
      <c r="E49" s="29">
        <f>E50+E55+E56</f>
        <v>343505.60000000003</v>
      </c>
      <c r="F49" s="29">
        <f>F50+F55+F56</f>
        <v>340790.10000000003</v>
      </c>
      <c r="G49" s="36">
        <f t="shared" si="0"/>
        <v>0.99209474314246993</v>
      </c>
    </row>
    <row r="50" spans="1:7" ht="15" customHeight="1">
      <c r="A50" s="350"/>
      <c r="B50" s="351"/>
      <c r="C50" s="353"/>
      <c r="D50" s="19" t="s">
        <v>181</v>
      </c>
      <c r="E50" s="31">
        <f>E52+E53+E54</f>
        <v>343505.60000000003</v>
      </c>
      <c r="F50" s="31">
        <f>F52+F53+F54</f>
        <v>340790.10000000003</v>
      </c>
      <c r="G50" s="21">
        <f t="shared" si="0"/>
        <v>0.99209474314246993</v>
      </c>
    </row>
    <row r="51" spans="1:7" ht="15" customHeight="1">
      <c r="A51" s="350"/>
      <c r="B51" s="351"/>
      <c r="C51" s="353"/>
      <c r="D51" s="22" t="s">
        <v>56</v>
      </c>
      <c r="E51" s="27"/>
      <c r="F51" s="27"/>
      <c r="G51" s="21"/>
    </row>
    <row r="52" spans="1:7" ht="25.5" customHeight="1">
      <c r="A52" s="350"/>
      <c r="B52" s="351"/>
      <c r="C52" s="353"/>
      <c r="D52" s="22" t="s">
        <v>182</v>
      </c>
      <c r="E52" s="30">
        <v>41808.400000000001</v>
      </c>
      <c r="F52" s="30">
        <f>'ф 1'!O92+'ф 1'!O87+'ф 1'!O84+'ф 1'!O80+'ф 1'!O79+'ф 1'!O89</f>
        <v>39157.699999999997</v>
      </c>
      <c r="G52" s="21">
        <f t="shared" si="0"/>
        <v>0.93659886529979608</v>
      </c>
    </row>
    <row r="53" spans="1:7" ht="15" customHeight="1">
      <c r="A53" s="350"/>
      <c r="B53" s="351"/>
      <c r="C53" s="353"/>
      <c r="D53" s="22" t="s">
        <v>243</v>
      </c>
      <c r="E53" s="30">
        <v>301697.2</v>
      </c>
      <c r="F53" s="30">
        <f>'ф 1'!O91+'ф 1'!O88+'ф 1'!O83+'ф 1'!O77</f>
        <v>301632.40000000002</v>
      </c>
      <c r="G53" s="21">
        <f t="shared" si="0"/>
        <v>0.99978521510971929</v>
      </c>
    </row>
    <row r="54" spans="1:7" ht="15" customHeight="1">
      <c r="A54" s="350"/>
      <c r="B54" s="351"/>
      <c r="C54" s="353"/>
      <c r="D54" s="22" t="s">
        <v>183</v>
      </c>
      <c r="E54" s="31">
        <v>0</v>
      </c>
      <c r="F54" s="31">
        <v>0</v>
      </c>
      <c r="G54" s="21">
        <v>0</v>
      </c>
    </row>
    <row r="55" spans="1:7" ht="22.5" customHeight="1">
      <c r="A55" s="350"/>
      <c r="B55" s="351"/>
      <c r="C55" s="353"/>
      <c r="D55" s="19" t="s">
        <v>184</v>
      </c>
      <c r="E55" s="31"/>
      <c r="F55" s="31"/>
      <c r="G55" s="21"/>
    </row>
    <row r="56" spans="1:7" ht="16.5" customHeight="1">
      <c r="A56" s="350"/>
      <c r="B56" s="351"/>
      <c r="C56" s="353"/>
      <c r="D56" s="19" t="s">
        <v>185</v>
      </c>
      <c r="E56" s="31"/>
      <c r="F56" s="31"/>
      <c r="G56" s="21"/>
    </row>
    <row r="57" spans="1:7">
      <c r="A57" s="351" t="s">
        <v>17</v>
      </c>
      <c r="B57" s="351" t="s">
        <v>50</v>
      </c>
      <c r="C57" s="356" t="s">
        <v>51</v>
      </c>
      <c r="D57" s="34" t="s">
        <v>180</v>
      </c>
      <c r="E57" s="14">
        <f>E58</f>
        <v>6430.1</v>
      </c>
      <c r="F57" s="14">
        <f>F58</f>
        <v>6420.9000000000005</v>
      </c>
      <c r="G57" s="36">
        <f t="shared" si="0"/>
        <v>0.99856922909441537</v>
      </c>
    </row>
    <row r="58" spans="1:7">
      <c r="A58" s="351"/>
      <c r="B58" s="351"/>
      <c r="C58" s="356"/>
      <c r="D58" s="19" t="s">
        <v>181</v>
      </c>
      <c r="E58" s="15">
        <f>E60+E61</f>
        <v>6430.1</v>
      </c>
      <c r="F58" s="15">
        <f>F60+F61</f>
        <v>6420.9000000000005</v>
      </c>
      <c r="G58" s="21">
        <f t="shared" si="0"/>
        <v>0.99856922909441537</v>
      </c>
    </row>
    <row r="59" spans="1:7">
      <c r="A59" s="351"/>
      <c r="B59" s="351"/>
      <c r="C59" s="356"/>
      <c r="D59" s="22" t="s">
        <v>56</v>
      </c>
      <c r="E59" s="15"/>
      <c r="F59" s="15"/>
      <c r="G59" s="21"/>
    </row>
    <row r="60" spans="1:7" ht="21.6">
      <c r="A60" s="351"/>
      <c r="B60" s="351"/>
      <c r="C60" s="357"/>
      <c r="D60" s="22" t="s">
        <v>182</v>
      </c>
      <c r="E60" s="15">
        <v>6430.1</v>
      </c>
      <c r="F60" s="15">
        <f>'ф 1'!O93</f>
        <v>6420.9000000000005</v>
      </c>
      <c r="G60" s="21">
        <f t="shared" si="0"/>
        <v>0.99856922909441537</v>
      </c>
    </row>
    <row r="61" spans="1:7">
      <c r="A61" s="351"/>
      <c r="B61" s="351"/>
      <c r="C61" s="357"/>
      <c r="D61" s="22" t="s">
        <v>243</v>
      </c>
      <c r="E61" s="33">
        <v>0</v>
      </c>
      <c r="F61" s="33">
        <v>0</v>
      </c>
      <c r="G61" s="21">
        <v>0</v>
      </c>
    </row>
    <row r="62" spans="1:7">
      <c r="A62" s="354"/>
      <c r="B62" s="355"/>
      <c r="C62" s="355"/>
      <c r="D62" s="22" t="s">
        <v>183</v>
      </c>
      <c r="E62" s="33">
        <v>0</v>
      </c>
      <c r="F62" s="33">
        <v>0</v>
      </c>
      <c r="G62" s="23"/>
    </row>
    <row r="63" spans="1:7" ht="26.25" customHeight="1">
      <c r="A63" s="354"/>
      <c r="B63" s="355"/>
      <c r="C63" s="355"/>
      <c r="D63" s="19" t="s">
        <v>184</v>
      </c>
      <c r="E63" s="23"/>
      <c r="F63" s="23"/>
      <c r="G63" s="23"/>
    </row>
    <row r="64" spans="1:7">
      <c r="A64" s="354"/>
      <c r="B64" s="355"/>
      <c r="C64" s="355"/>
      <c r="D64" s="19" t="s">
        <v>185</v>
      </c>
      <c r="E64" s="23"/>
      <c r="F64" s="23"/>
      <c r="G64" s="23"/>
    </row>
  </sheetData>
  <mergeCells count="31">
    <mergeCell ref="B41:B48"/>
    <mergeCell ref="C41:C48"/>
    <mergeCell ref="A41:A48"/>
    <mergeCell ref="F7:F8"/>
    <mergeCell ref="A9:A16"/>
    <mergeCell ref="B9:B16"/>
    <mergeCell ref="C9:C16"/>
    <mergeCell ref="D6:D8"/>
    <mergeCell ref="E7:E8"/>
    <mergeCell ref="A17:A24"/>
    <mergeCell ref="B17:B24"/>
    <mergeCell ref="C17:C24"/>
    <mergeCell ref="A25:A32"/>
    <mergeCell ref="B25:B32"/>
    <mergeCell ref="A2:G2"/>
    <mergeCell ref="E6:F6"/>
    <mergeCell ref="G6:G8"/>
    <mergeCell ref="C25:C32"/>
    <mergeCell ref="A33:A40"/>
    <mergeCell ref="A6:B7"/>
    <mergeCell ref="B33:B40"/>
    <mergeCell ref="C33:C40"/>
    <mergeCell ref="C6:C8"/>
    <mergeCell ref="A3:Q3"/>
    <mergeCell ref="A4:Q4"/>
    <mergeCell ref="A49:A56"/>
    <mergeCell ref="B49:B56"/>
    <mergeCell ref="C49:C56"/>
    <mergeCell ref="A57:A64"/>
    <mergeCell ref="B57:B64"/>
    <mergeCell ref="C57:C64"/>
  </mergeCells>
  <phoneticPr fontId="20" type="noConversion"/>
  <pageMargins left="0.39370078740157483" right="0" top="0" bottom="0" header="0.31496062992125984" footer="0.31496062992125984"/>
  <pageSetup paperSize="9" scale="98" orientation="landscape" r:id="rId1"/>
  <colBreaks count="1" manualBreakCount="1">
    <brk id="7" max="1048575" man="1"/>
  </colBreaks>
</worksheet>
</file>

<file path=xl/worksheets/sheet4.xml><?xml version="1.0" encoding="utf-8"?>
<worksheet xmlns="http://schemas.openxmlformats.org/spreadsheetml/2006/main" xmlns:r="http://schemas.openxmlformats.org/officeDocument/2006/relationships">
  <dimension ref="A1:Q7"/>
  <sheetViews>
    <sheetView view="pageBreakPreview" zoomScale="60" workbookViewId="0">
      <selection activeCell="J31" sqref="J31"/>
    </sheetView>
  </sheetViews>
  <sheetFormatPr defaultRowHeight="14.4"/>
  <cols>
    <col min="1" max="1" width="4.44140625" customWidth="1"/>
    <col min="2" max="2" width="4.33203125" customWidth="1"/>
    <col min="3" max="3" width="4.6640625" customWidth="1"/>
    <col min="4" max="4" width="29.109375" customWidth="1"/>
    <col min="5" max="5" width="33.33203125" customWidth="1"/>
    <col min="6" max="6" width="11" customWidth="1"/>
    <col min="7" max="11" width="10.6640625" customWidth="1"/>
    <col min="17" max="17" width="7.5546875" customWidth="1"/>
  </cols>
  <sheetData>
    <row r="1" spans="1:17">
      <c r="K1" s="110" t="s">
        <v>159</v>
      </c>
    </row>
    <row r="2" spans="1:17" s="2" customFormat="1" ht="68.25" customHeight="1">
      <c r="A2" s="292" t="s">
        <v>415</v>
      </c>
      <c r="B2" s="292"/>
      <c r="C2" s="292"/>
      <c r="D2" s="292"/>
      <c r="E2" s="292"/>
      <c r="F2" s="292"/>
      <c r="G2" s="292"/>
      <c r="H2" s="292"/>
      <c r="I2" s="292"/>
      <c r="J2" s="292"/>
      <c r="K2" s="292"/>
    </row>
    <row r="3" spans="1:17" s="2" customFormat="1" ht="36.75" customHeight="1">
      <c r="A3" s="288" t="s">
        <v>416</v>
      </c>
      <c r="B3" s="379"/>
      <c r="C3" s="379"/>
      <c r="D3" s="379"/>
      <c r="E3" s="379"/>
      <c r="F3" s="379"/>
      <c r="G3" s="379"/>
      <c r="H3" s="379"/>
      <c r="I3" s="379"/>
      <c r="J3" s="379"/>
      <c r="K3" s="379"/>
      <c r="L3" s="379"/>
      <c r="M3" s="379"/>
      <c r="N3" s="379"/>
      <c r="O3" s="379"/>
      <c r="P3" s="379"/>
      <c r="Q3" s="379"/>
    </row>
    <row r="4" spans="1:17" s="2" customFormat="1" ht="19.5" customHeight="1">
      <c r="A4" s="288" t="s">
        <v>217</v>
      </c>
      <c r="B4" s="379"/>
      <c r="C4" s="379"/>
      <c r="D4" s="379"/>
      <c r="E4" s="379"/>
      <c r="F4" s="379"/>
      <c r="G4" s="379"/>
      <c r="H4" s="379"/>
      <c r="I4" s="379"/>
      <c r="J4" s="379"/>
      <c r="K4" s="379"/>
      <c r="L4" s="379"/>
      <c r="M4" s="379"/>
      <c r="N4" s="379"/>
      <c r="O4" s="379"/>
      <c r="P4" s="379"/>
      <c r="Q4" s="379"/>
    </row>
    <row r="7" spans="1:17" ht="15.6">
      <c r="A7" s="377" t="s">
        <v>417</v>
      </c>
      <c r="B7" s="378"/>
      <c r="C7" s="378"/>
      <c r="D7" s="378"/>
      <c r="E7" s="378"/>
      <c r="F7" s="378"/>
      <c r="G7" s="378"/>
      <c r="H7" s="378"/>
      <c r="I7" s="378"/>
      <c r="J7" s="378"/>
      <c r="K7" s="378"/>
    </row>
  </sheetData>
  <mergeCells count="4">
    <mergeCell ref="A7:K7"/>
    <mergeCell ref="A2:K2"/>
    <mergeCell ref="A3:Q3"/>
    <mergeCell ref="A4:Q4"/>
  </mergeCells>
  <phoneticPr fontId="20" type="noConversion"/>
  <pageMargins left="0.11811023622047245" right="0.11811023622047245" top="0.35433070866141736"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Q123"/>
  <sheetViews>
    <sheetView tabSelected="1" view="pageBreakPreview" zoomScale="90" zoomScaleNormal="112" zoomScaleSheetLayoutView="90" workbookViewId="0">
      <selection activeCell="L9" sqref="L9"/>
    </sheetView>
  </sheetViews>
  <sheetFormatPr defaultRowHeight="14.4"/>
  <cols>
    <col min="1" max="2" width="3.6640625" style="41" customWidth="1"/>
    <col min="3" max="3" width="3.88671875" style="41" customWidth="1"/>
    <col min="4" max="4" width="3.6640625" style="41" customWidth="1"/>
    <col min="5" max="5" width="34.33203125" style="41" customWidth="1"/>
    <col min="6" max="6" width="21.33203125" style="41" customWidth="1"/>
    <col min="7" max="8" width="9.5546875" style="41" customWidth="1"/>
    <col min="9" max="9" width="28.5546875" style="41" customWidth="1"/>
    <col min="10" max="10" width="42.109375" style="264" customWidth="1"/>
    <col min="11" max="11" width="21.33203125" style="41" hidden="1" customWidth="1"/>
    <col min="12" max="250" width="9.109375" style="41"/>
    <col min="251" max="252" width="3.6640625" style="41" customWidth="1"/>
    <col min="253" max="253" width="3.88671875" style="41" customWidth="1"/>
    <col min="254" max="254" width="3.6640625" style="41" customWidth="1"/>
    <col min="255" max="255" width="34.33203125" style="41" customWidth="1"/>
    <col min="256" max="256" width="21.33203125" style="41" customWidth="1"/>
    <col min="257" max="258" width="9.5546875" style="41" customWidth="1"/>
    <col min="259" max="259" width="28.6640625" style="41" customWidth="1"/>
    <col min="260" max="260" width="39.33203125" style="41" customWidth="1"/>
    <col min="261" max="261" width="24.109375" style="41" customWidth="1"/>
    <col min="262" max="506" width="9.109375" style="41"/>
    <col min="507" max="508" width="3.6640625" style="41" customWidth="1"/>
    <col min="509" max="509" width="3.88671875" style="41" customWidth="1"/>
    <col min="510" max="510" width="3.6640625" style="41" customWidth="1"/>
    <col min="511" max="511" width="34.33203125" style="41" customWidth="1"/>
    <col min="512" max="512" width="21.33203125" style="41" customWidth="1"/>
    <col min="513" max="514" width="9.5546875" style="41" customWidth="1"/>
    <col min="515" max="515" width="28.6640625" style="41" customWidth="1"/>
    <col min="516" max="516" width="39.33203125" style="41" customWidth="1"/>
    <col min="517" max="517" width="24.109375" style="41" customWidth="1"/>
    <col min="518" max="762" width="9.109375" style="41"/>
    <col min="763" max="764" width="3.6640625" style="41" customWidth="1"/>
    <col min="765" max="765" width="3.88671875" style="41" customWidth="1"/>
    <col min="766" max="766" width="3.6640625" style="41" customWidth="1"/>
    <col min="767" max="767" width="34.33203125" style="41" customWidth="1"/>
    <col min="768" max="768" width="21.33203125" style="41" customWidth="1"/>
    <col min="769" max="770" width="9.5546875" style="41" customWidth="1"/>
    <col min="771" max="771" width="28.6640625" style="41" customWidth="1"/>
    <col min="772" max="772" width="39.33203125" style="41" customWidth="1"/>
    <col min="773" max="773" width="24.109375" style="41" customWidth="1"/>
    <col min="774" max="1018" width="9.109375" style="41"/>
    <col min="1019" max="1020" width="3.6640625" style="41" customWidth="1"/>
    <col min="1021" max="1021" width="3.88671875" style="41" customWidth="1"/>
    <col min="1022" max="1022" width="3.6640625" style="41" customWidth="1"/>
    <col min="1023" max="1023" width="34.33203125" style="41" customWidth="1"/>
    <col min="1024" max="1024" width="21.33203125" style="41" customWidth="1"/>
    <col min="1025" max="1026" width="9.5546875" style="41" customWidth="1"/>
    <col min="1027" max="1027" width="28.6640625" style="41" customWidth="1"/>
    <col min="1028" max="1028" width="39.33203125" style="41" customWidth="1"/>
    <col min="1029" max="1029" width="24.109375" style="41" customWidth="1"/>
    <col min="1030" max="1274" width="9.109375" style="41"/>
    <col min="1275" max="1276" width="3.6640625" style="41" customWidth="1"/>
    <col min="1277" max="1277" width="3.88671875" style="41" customWidth="1"/>
    <col min="1278" max="1278" width="3.6640625" style="41" customWidth="1"/>
    <col min="1279" max="1279" width="34.33203125" style="41" customWidth="1"/>
    <col min="1280" max="1280" width="21.33203125" style="41" customWidth="1"/>
    <col min="1281" max="1282" width="9.5546875" style="41" customWidth="1"/>
    <col min="1283" max="1283" width="28.6640625" style="41" customWidth="1"/>
    <col min="1284" max="1284" width="39.33203125" style="41" customWidth="1"/>
    <col min="1285" max="1285" width="24.109375" style="41" customWidth="1"/>
    <col min="1286" max="1530" width="9.109375" style="41"/>
    <col min="1531" max="1532" width="3.6640625" style="41" customWidth="1"/>
    <col min="1533" max="1533" width="3.88671875" style="41" customWidth="1"/>
    <col min="1534" max="1534" width="3.6640625" style="41" customWidth="1"/>
    <col min="1535" max="1535" width="34.33203125" style="41" customWidth="1"/>
    <col min="1536" max="1536" width="21.33203125" style="41" customWidth="1"/>
    <col min="1537" max="1538" width="9.5546875" style="41" customWidth="1"/>
    <col min="1539" max="1539" width="28.6640625" style="41" customWidth="1"/>
    <col min="1540" max="1540" width="39.33203125" style="41" customWidth="1"/>
    <col min="1541" max="1541" width="24.109375" style="41" customWidth="1"/>
    <col min="1542" max="1786" width="9.109375" style="41"/>
    <col min="1787" max="1788" width="3.6640625" style="41" customWidth="1"/>
    <col min="1789" max="1789" width="3.88671875" style="41" customWidth="1"/>
    <col min="1790" max="1790" width="3.6640625" style="41" customWidth="1"/>
    <col min="1791" max="1791" width="34.33203125" style="41" customWidth="1"/>
    <col min="1792" max="1792" width="21.33203125" style="41" customWidth="1"/>
    <col min="1793" max="1794" width="9.5546875" style="41" customWidth="1"/>
    <col min="1795" max="1795" width="28.6640625" style="41" customWidth="1"/>
    <col min="1796" max="1796" width="39.33203125" style="41" customWidth="1"/>
    <col min="1797" max="1797" width="24.109375" style="41" customWidth="1"/>
    <col min="1798" max="2042" width="9.109375" style="41"/>
    <col min="2043" max="2044" width="3.6640625" style="41" customWidth="1"/>
    <col min="2045" max="2045" width="3.88671875" style="41" customWidth="1"/>
    <col min="2046" max="2046" width="3.6640625" style="41" customWidth="1"/>
    <col min="2047" max="2047" width="34.33203125" style="41" customWidth="1"/>
    <col min="2048" max="2048" width="21.33203125" style="41" customWidth="1"/>
    <col min="2049" max="2050" width="9.5546875" style="41" customWidth="1"/>
    <col min="2051" max="2051" width="28.6640625" style="41" customWidth="1"/>
    <col min="2052" max="2052" width="39.33203125" style="41" customWidth="1"/>
    <col min="2053" max="2053" width="24.109375" style="41" customWidth="1"/>
    <col min="2054" max="2298" width="9.109375" style="41"/>
    <col min="2299" max="2300" width="3.6640625" style="41" customWidth="1"/>
    <col min="2301" max="2301" width="3.88671875" style="41" customWidth="1"/>
    <col min="2302" max="2302" width="3.6640625" style="41" customWidth="1"/>
    <col min="2303" max="2303" width="34.33203125" style="41" customWidth="1"/>
    <col min="2304" max="2304" width="21.33203125" style="41" customWidth="1"/>
    <col min="2305" max="2306" width="9.5546875" style="41" customWidth="1"/>
    <col min="2307" max="2307" width="28.6640625" style="41" customWidth="1"/>
    <col min="2308" max="2308" width="39.33203125" style="41" customWidth="1"/>
    <col min="2309" max="2309" width="24.109375" style="41" customWidth="1"/>
    <col min="2310" max="2554" width="9.109375" style="41"/>
    <col min="2555" max="2556" width="3.6640625" style="41" customWidth="1"/>
    <col min="2557" max="2557" width="3.88671875" style="41" customWidth="1"/>
    <col min="2558" max="2558" width="3.6640625" style="41" customWidth="1"/>
    <col min="2559" max="2559" width="34.33203125" style="41" customWidth="1"/>
    <col min="2560" max="2560" width="21.33203125" style="41" customWidth="1"/>
    <col min="2561" max="2562" width="9.5546875" style="41" customWidth="1"/>
    <col min="2563" max="2563" width="28.6640625" style="41" customWidth="1"/>
    <col min="2564" max="2564" width="39.33203125" style="41" customWidth="1"/>
    <col min="2565" max="2565" width="24.109375" style="41" customWidth="1"/>
    <col min="2566" max="2810" width="9.109375" style="41"/>
    <col min="2811" max="2812" width="3.6640625" style="41" customWidth="1"/>
    <col min="2813" max="2813" width="3.88671875" style="41" customWidth="1"/>
    <col min="2814" max="2814" width="3.6640625" style="41" customWidth="1"/>
    <col min="2815" max="2815" width="34.33203125" style="41" customWidth="1"/>
    <col min="2816" max="2816" width="21.33203125" style="41" customWidth="1"/>
    <col min="2817" max="2818" width="9.5546875" style="41" customWidth="1"/>
    <col min="2819" max="2819" width="28.6640625" style="41" customWidth="1"/>
    <col min="2820" max="2820" width="39.33203125" style="41" customWidth="1"/>
    <col min="2821" max="2821" width="24.109375" style="41" customWidth="1"/>
    <col min="2822" max="3066" width="9.109375" style="41"/>
    <col min="3067" max="3068" width="3.6640625" style="41" customWidth="1"/>
    <col min="3069" max="3069" width="3.88671875" style="41" customWidth="1"/>
    <col min="3070" max="3070" width="3.6640625" style="41" customWidth="1"/>
    <col min="3071" max="3071" width="34.33203125" style="41" customWidth="1"/>
    <col min="3072" max="3072" width="21.33203125" style="41" customWidth="1"/>
    <col min="3073" max="3074" width="9.5546875" style="41" customWidth="1"/>
    <col min="3075" max="3075" width="28.6640625" style="41" customWidth="1"/>
    <col min="3076" max="3076" width="39.33203125" style="41" customWidth="1"/>
    <col min="3077" max="3077" width="24.109375" style="41" customWidth="1"/>
    <col min="3078" max="3322" width="9.109375" style="41"/>
    <col min="3323" max="3324" width="3.6640625" style="41" customWidth="1"/>
    <col min="3325" max="3325" width="3.88671875" style="41" customWidth="1"/>
    <col min="3326" max="3326" width="3.6640625" style="41" customWidth="1"/>
    <col min="3327" max="3327" width="34.33203125" style="41" customWidth="1"/>
    <col min="3328" max="3328" width="21.33203125" style="41" customWidth="1"/>
    <col min="3329" max="3330" width="9.5546875" style="41" customWidth="1"/>
    <col min="3331" max="3331" width="28.6640625" style="41" customWidth="1"/>
    <col min="3332" max="3332" width="39.33203125" style="41" customWidth="1"/>
    <col min="3333" max="3333" width="24.109375" style="41" customWidth="1"/>
    <col min="3334" max="3578" width="9.109375" style="41"/>
    <col min="3579" max="3580" width="3.6640625" style="41" customWidth="1"/>
    <col min="3581" max="3581" width="3.88671875" style="41" customWidth="1"/>
    <col min="3582" max="3582" width="3.6640625" style="41" customWidth="1"/>
    <col min="3583" max="3583" width="34.33203125" style="41" customWidth="1"/>
    <col min="3584" max="3584" width="21.33203125" style="41" customWidth="1"/>
    <col min="3585" max="3586" width="9.5546875" style="41" customWidth="1"/>
    <col min="3587" max="3587" width="28.6640625" style="41" customWidth="1"/>
    <col min="3588" max="3588" width="39.33203125" style="41" customWidth="1"/>
    <col min="3589" max="3589" width="24.109375" style="41" customWidth="1"/>
    <col min="3590" max="3834" width="9.109375" style="41"/>
    <col min="3835" max="3836" width="3.6640625" style="41" customWidth="1"/>
    <col min="3837" max="3837" width="3.88671875" style="41" customWidth="1"/>
    <col min="3838" max="3838" width="3.6640625" style="41" customWidth="1"/>
    <col min="3839" max="3839" width="34.33203125" style="41" customWidth="1"/>
    <col min="3840" max="3840" width="21.33203125" style="41" customWidth="1"/>
    <col min="3841" max="3842" width="9.5546875" style="41" customWidth="1"/>
    <col min="3843" max="3843" width="28.6640625" style="41" customWidth="1"/>
    <col min="3844" max="3844" width="39.33203125" style="41" customWidth="1"/>
    <col min="3845" max="3845" width="24.109375" style="41" customWidth="1"/>
    <col min="3846" max="4090" width="9.109375" style="41"/>
    <col min="4091" max="4092" width="3.6640625" style="41" customWidth="1"/>
    <col min="4093" max="4093" width="3.88671875" style="41" customWidth="1"/>
    <col min="4094" max="4094" width="3.6640625" style="41" customWidth="1"/>
    <col min="4095" max="4095" width="34.33203125" style="41" customWidth="1"/>
    <col min="4096" max="4096" width="21.33203125" style="41" customWidth="1"/>
    <col min="4097" max="4098" width="9.5546875" style="41" customWidth="1"/>
    <col min="4099" max="4099" width="28.6640625" style="41" customWidth="1"/>
    <col min="4100" max="4100" width="39.33203125" style="41" customWidth="1"/>
    <col min="4101" max="4101" width="24.109375" style="41" customWidth="1"/>
    <col min="4102" max="4346" width="9.109375" style="41"/>
    <col min="4347" max="4348" width="3.6640625" style="41" customWidth="1"/>
    <col min="4349" max="4349" width="3.88671875" style="41" customWidth="1"/>
    <col min="4350" max="4350" width="3.6640625" style="41" customWidth="1"/>
    <col min="4351" max="4351" width="34.33203125" style="41" customWidth="1"/>
    <col min="4352" max="4352" width="21.33203125" style="41" customWidth="1"/>
    <col min="4353" max="4354" width="9.5546875" style="41" customWidth="1"/>
    <col min="4355" max="4355" width="28.6640625" style="41" customWidth="1"/>
    <col min="4356" max="4356" width="39.33203125" style="41" customWidth="1"/>
    <col min="4357" max="4357" width="24.109375" style="41" customWidth="1"/>
    <col min="4358" max="4602" width="9.109375" style="41"/>
    <col min="4603" max="4604" width="3.6640625" style="41" customWidth="1"/>
    <col min="4605" max="4605" width="3.88671875" style="41" customWidth="1"/>
    <col min="4606" max="4606" width="3.6640625" style="41" customWidth="1"/>
    <col min="4607" max="4607" width="34.33203125" style="41" customWidth="1"/>
    <col min="4608" max="4608" width="21.33203125" style="41" customWidth="1"/>
    <col min="4609" max="4610" width="9.5546875" style="41" customWidth="1"/>
    <col min="4611" max="4611" width="28.6640625" style="41" customWidth="1"/>
    <col min="4612" max="4612" width="39.33203125" style="41" customWidth="1"/>
    <col min="4613" max="4613" width="24.109375" style="41" customWidth="1"/>
    <col min="4614" max="4858" width="9.109375" style="41"/>
    <col min="4859" max="4860" width="3.6640625" style="41" customWidth="1"/>
    <col min="4861" max="4861" width="3.88671875" style="41" customWidth="1"/>
    <col min="4862" max="4862" width="3.6640625" style="41" customWidth="1"/>
    <col min="4863" max="4863" width="34.33203125" style="41" customWidth="1"/>
    <col min="4864" max="4864" width="21.33203125" style="41" customWidth="1"/>
    <col min="4865" max="4866" width="9.5546875" style="41" customWidth="1"/>
    <col min="4867" max="4867" width="28.6640625" style="41" customWidth="1"/>
    <col min="4868" max="4868" width="39.33203125" style="41" customWidth="1"/>
    <col min="4869" max="4869" width="24.109375" style="41" customWidth="1"/>
    <col min="4870" max="5114" width="9.109375" style="41"/>
    <col min="5115" max="5116" width="3.6640625" style="41" customWidth="1"/>
    <col min="5117" max="5117" width="3.88671875" style="41" customWidth="1"/>
    <col min="5118" max="5118" width="3.6640625" style="41" customWidth="1"/>
    <col min="5119" max="5119" width="34.33203125" style="41" customWidth="1"/>
    <col min="5120" max="5120" width="21.33203125" style="41" customWidth="1"/>
    <col min="5121" max="5122" width="9.5546875" style="41" customWidth="1"/>
    <col min="5123" max="5123" width="28.6640625" style="41" customWidth="1"/>
    <col min="5124" max="5124" width="39.33203125" style="41" customWidth="1"/>
    <col min="5125" max="5125" width="24.109375" style="41" customWidth="1"/>
    <col min="5126" max="5370" width="9.109375" style="41"/>
    <col min="5371" max="5372" width="3.6640625" style="41" customWidth="1"/>
    <col min="5373" max="5373" width="3.88671875" style="41" customWidth="1"/>
    <col min="5374" max="5374" width="3.6640625" style="41" customWidth="1"/>
    <col min="5375" max="5375" width="34.33203125" style="41" customWidth="1"/>
    <col min="5376" max="5376" width="21.33203125" style="41" customWidth="1"/>
    <col min="5377" max="5378" width="9.5546875" style="41" customWidth="1"/>
    <col min="5379" max="5379" width="28.6640625" style="41" customWidth="1"/>
    <col min="5380" max="5380" width="39.33203125" style="41" customWidth="1"/>
    <col min="5381" max="5381" width="24.109375" style="41" customWidth="1"/>
    <col min="5382" max="5626" width="9.109375" style="41"/>
    <col min="5627" max="5628" width="3.6640625" style="41" customWidth="1"/>
    <col min="5629" max="5629" width="3.88671875" style="41" customWidth="1"/>
    <col min="5630" max="5630" width="3.6640625" style="41" customWidth="1"/>
    <col min="5631" max="5631" width="34.33203125" style="41" customWidth="1"/>
    <col min="5632" max="5632" width="21.33203125" style="41" customWidth="1"/>
    <col min="5633" max="5634" width="9.5546875" style="41" customWidth="1"/>
    <col min="5635" max="5635" width="28.6640625" style="41" customWidth="1"/>
    <col min="5636" max="5636" width="39.33203125" style="41" customWidth="1"/>
    <col min="5637" max="5637" width="24.109375" style="41" customWidth="1"/>
    <col min="5638" max="5882" width="9.109375" style="41"/>
    <col min="5883" max="5884" width="3.6640625" style="41" customWidth="1"/>
    <col min="5885" max="5885" width="3.88671875" style="41" customWidth="1"/>
    <col min="5886" max="5886" width="3.6640625" style="41" customWidth="1"/>
    <col min="5887" max="5887" width="34.33203125" style="41" customWidth="1"/>
    <col min="5888" max="5888" width="21.33203125" style="41" customWidth="1"/>
    <col min="5889" max="5890" width="9.5546875" style="41" customWidth="1"/>
    <col min="5891" max="5891" width="28.6640625" style="41" customWidth="1"/>
    <col min="5892" max="5892" width="39.33203125" style="41" customWidth="1"/>
    <col min="5893" max="5893" width="24.109375" style="41" customWidth="1"/>
    <col min="5894" max="6138" width="9.109375" style="41"/>
    <col min="6139" max="6140" width="3.6640625" style="41" customWidth="1"/>
    <col min="6141" max="6141" width="3.88671875" style="41" customWidth="1"/>
    <col min="6142" max="6142" width="3.6640625" style="41" customWidth="1"/>
    <col min="6143" max="6143" width="34.33203125" style="41" customWidth="1"/>
    <col min="6144" max="6144" width="21.33203125" style="41" customWidth="1"/>
    <col min="6145" max="6146" width="9.5546875" style="41" customWidth="1"/>
    <col min="6147" max="6147" width="28.6640625" style="41" customWidth="1"/>
    <col min="6148" max="6148" width="39.33203125" style="41" customWidth="1"/>
    <col min="6149" max="6149" width="24.109375" style="41" customWidth="1"/>
    <col min="6150" max="6394" width="9.109375" style="41"/>
    <col min="6395" max="6396" width="3.6640625" style="41" customWidth="1"/>
    <col min="6397" max="6397" width="3.88671875" style="41" customWidth="1"/>
    <col min="6398" max="6398" width="3.6640625" style="41" customWidth="1"/>
    <col min="6399" max="6399" width="34.33203125" style="41" customWidth="1"/>
    <col min="6400" max="6400" width="21.33203125" style="41" customWidth="1"/>
    <col min="6401" max="6402" width="9.5546875" style="41" customWidth="1"/>
    <col min="6403" max="6403" width="28.6640625" style="41" customWidth="1"/>
    <col min="6404" max="6404" width="39.33203125" style="41" customWidth="1"/>
    <col min="6405" max="6405" width="24.109375" style="41" customWidth="1"/>
    <col min="6406" max="6650" width="9.109375" style="41"/>
    <col min="6651" max="6652" width="3.6640625" style="41" customWidth="1"/>
    <col min="6653" max="6653" width="3.88671875" style="41" customWidth="1"/>
    <col min="6654" max="6654" width="3.6640625" style="41" customWidth="1"/>
    <col min="6655" max="6655" width="34.33203125" style="41" customWidth="1"/>
    <col min="6656" max="6656" width="21.33203125" style="41" customWidth="1"/>
    <col min="6657" max="6658" width="9.5546875" style="41" customWidth="1"/>
    <col min="6659" max="6659" width="28.6640625" style="41" customWidth="1"/>
    <col min="6660" max="6660" width="39.33203125" style="41" customWidth="1"/>
    <col min="6661" max="6661" width="24.109375" style="41" customWidth="1"/>
    <col min="6662" max="6906" width="9.109375" style="41"/>
    <col min="6907" max="6908" width="3.6640625" style="41" customWidth="1"/>
    <col min="6909" max="6909" width="3.88671875" style="41" customWidth="1"/>
    <col min="6910" max="6910" width="3.6640625" style="41" customWidth="1"/>
    <col min="6911" max="6911" width="34.33203125" style="41" customWidth="1"/>
    <col min="6912" max="6912" width="21.33203125" style="41" customWidth="1"/>
    <col min="6913" max="6914" width="9.5546875" style="41" customWidth="1"/>
    <col min="6915" max="6915" width="28.6640625" style="41" customWidth="1"/>
    <col min="6916" max="6916" width="39.33203125" style="41" customWidth="1"/>
    <col min="6917" max="6917" width="24.109375" style="41" customWidth="1"/>
    <col min="6918" max="7162" width="9.109375" style="41"/>
    <col min="7163" max="7164" width="3.6640625" style="41" customWidth="1"/>
    <col min="7165" max="7165" width="3.88671875" style="41" customWidth="1"/>
    <col min="7166" max="7166" width="3.6640625" style="41" customWidth="1"/>
    <col min="7167" max="7167" width="34.33203125" style="41" customWidth="1"/>
    <col min="7168" max="7168" width="21.33203125" style="41" customWidth="1"/>
    <col min="7169" max="7170" width="9.5546875" style="41" customWidth="1"/>
    <col min="7171" max="7171" width="28.6640625" style="41" customWidth="1"/>
    <col min="7172" max="7172" width="39.33203125" style="41" customWidth="1"/>
    <col min="7173" max="7173" width="24.109375" style="41" customWidth="1"/>
    <col min="7174" max="7418" width="9.109375" style="41"/>
    <col min="7419" max="7420" width="3.6640625" style="41" customWidth="1"/>
    <col min="7421" max="7421" width="3.88671875" style="41" customWidth="1"/>
    <col min="7422" max="7422" width="3.6640625" style="41" customWidth="1"/>
    <col min="7423" max="7423" width="34.33203125" style="41" customWidth="1"/>
    <col min="7424" max="7424" width="21.33203125" style="41" customWidth="1"/>
    <col min="7425" max="7426" width="9.5546875" style="41" customWidth="1"/>
    <col min="7427" max="7427" width="28.6640625" style="41" customWidth="1"/>
    <col min="7428" max="7428" width="39.33203125" style="41" customWidth="1"/>
    <col min="7429" max="7429" width="24.109375" style="41" customWidth="1"/>
    <col min="7430" max="7674" width="9.109375" style="41"/>
    <col min="7675" max="7676" width="3.6640625" style="41" customWidth="1"/>
    <col min="7677" max="7677" width="3.88671875" style="41" customWidth="1"/>
    <col min="7678" max="7678" width="3.6640625" style="41" customWidth="1"/>
    <col min="7679" max="7679" width="34.33203125" style="41" customWidth="1"/>
    <col min="7680" max="7680" width="21.33203125" style="41" customWidth="1"/>
    <col min="7681" max="7682" width="9.5546875" style="41" customWidth="1"/>
    <col min="7683" max="7683" width="28.6640625" style="41" customWidth="1"/>
    <col min="7684" max="7684" width="39.33203125" style="41" customWidth="1"/>
    <col min="7685" max="7685" width="24.109375" style="41" customWidth="1"/>
    <col min="7686" max="7930" width="9.109375" style="41"/>
    <col min="7931" max="7932" width="3.6640625" style="41" customWidth="1"/>
    <col min="7933" max="7933" width="3.88671875" style="41" customWidth="1"/>
    <col min="7934" max="7934" width="3.6640625" style="41" customWidth="1"/>
    <col min="7935" max="7935" width="34.33203125" style="41" customWidth="1"/>
    <col min="7936" max="7936" width="21.33203125" style="41" customWidth="1"/>
    <col min="7937" max="7938" width="9.5546875" style="41" customWidth="1"/>
    <col min="7939" max="7939" width="28.6640625" style="41" customWidth="1"/>
    <col min="7940" max="7940" width="39.33203125" style="41" customWidth="1"/>
    <col min="7941" max="7941" width="24.109375" style="41" customWidth="1"/>
    <col min="7942" max="8186" width="9.109375" style="41"/>
    <col min="8187" max="8188" width="3.6640625" style="41" customWidth="1"/>
    <col min="8189" max="8189" width="3.88671875" style="41" customWidth="1"/>
    <col min="8190" max="8190" width="3.6640625" style="41" customWidth="1"/>
    <col min="8191" max="8191" width="34.33203125" style="41" customWidth="1"/>
    <col min="8192" max="8192" width="21.33203125" style="41" customWidth="1"/>
    <col min="8193" max="8194" width="9.5546875" style="41" customWidth="1"/>
    <col min="8195" max="8195" width="28.6640625" style="41" customWidth="1"/>
    <col min="8196" max="8196" width="39.33203125" style="41" customWidth="1"/>
    <col min="8197" max="8197" width="24.109375" style="41" customWidth="1"/>
    <col min="8198" max="8442" width="9.109375" style="41"/>
    <col min="8443" max="8444" width="3.6640625" style="41" customWidth="1"/>
    <col min="8445" max="8445" width="3.88671875" style="41" customWidth="1"/>
    <col min="8446" max="8446" width="3.6640625" style="41" customWidth="1"/>
    <col min="8447" max="8447" width="34.33203125" style="41" customWidth="1"/>
    <col min="8448" max="8448" width="21.33203125" style="41" customWidth="1"/>
    <col min="8449" max="8450" width="9.5546875" style="41" customWidth="1"/>
    <col min="8451" max="8451" width="28.6640625" style="41" customWidth="1"/>
    <col min="8452" max="8452" width="39.33203125" style="41" customWidth="1"/>
    <col min="8453" max="8453" width="24.109375" style="41" customWidth="1"/>
    <col min="8454" max="8698" width="9.109375" style="41"/>
    <col min="8699" max="8700" width="3.6640625" style="41" customWidth="1"/>
    <col min="8701" max="8701" width="3.88671875" style="41" customWidth="1"/>
    <col min="8702" max="8702" width="3.6640625" style="41" customWidth="1"/>
    <col min="8703" max="8703" width="34.33203125" style="41" customWidth="1"/>
    <col min="8704" max="8704" width="21.33203125" style="41" customWidth="1"/>
    <col min="8705" max="8706" width="9.5546875" style="41" customWidth="1"/>
    <col min="8707" max="8707" width="28.6640625" style="41" customWidth="1"/>
    <col min="8708" max="8708" width="39.33203125" style="41" customWidth="1"/>
    <col min="8709" max="8709" width="24.109375" style="41" customWidth="1"/>
    <col min="8710" max="8954" width="9.109375" style="41"/>
    <col min="8955" max="8956" width="3.6640625" style="41" customWidth="1"/>
    <col min="8957" max="8957" width="3.88671875" style="41" customWidth="1"/>
    <col min="8958" max="8958" width="3.6640625" style="41" customWidth="1"/>
    <col min="8959" max="8959" width="34.33203125" style="41" customWidth="1"/>
    <col min="8960" max="8960" width="21.33203125" style="41" customWidth="1"/>
    <col min="8961" max="8962" width="9.5546875" style="41" customWidth="1"/>
    <col min="8963" max="8963" width="28.6640625" style="41" customWidth="1"/>
    <col min="8964" max="8964" width="39.33203125" style="41" customWidth="1"/>
    <col min="8965" max="8965" width="24.109375" style="41" customWidth="1"/>
    <col min="8966" max="9210" width="9.109375" style="41"/>
    <col min="9211" max="9212" width="3.6640625" style="41" customWidth="1"/>
    <col min="9213" max="9213" width="3.88671875" style="41" customWidth="1"/>
    <col min="9214" max="9214" width="3.6640625" style="41" customWidth="1"/>
    <col min="9215" max="9215" width="34.33203125" style="41" customWidth="1"/>
    <col min="9216" max="9216" width="21.33203125" style="41" customWidth="1"/>
    <col min="9217" max="9218" width="9.5546875" style="41" customWidth="1"/>
    <col min="9219" max="9219" width="28.6640625" style="41" customWidth="1"/>
    <col min="9220" max="9220" width="39.33203125" style="41" customWidth="1"/>
    <col min="9221" max="9221" width="24.109375" style="41" customWidth="1"/>
    <col min="9222" max="9466" width="9.109375" style="41"/>
    <col min="9467" max="9468" width="3.6640625" style="41" customWidth="1"/>
    <col min="9469" max="9469" width="3.88671875" style="41" customWidth="1"/>
    <col min="9470" max="9470" width="3.6640625" style="41" customWidth="1"/>
    <col min="9471" max="9471" width="34.33203125" style="41" customWidth="1"/>
    <col min="9472" max="9472" width="21.33203125" style="41" customWidth="1"/>
    <col min="9473" max="9474" width="9.5546875" style="41" customWidth="1"/>
    <col min="9475" max="9475" width="28.6640625" style="41" customWidth="1"/>
    <col min="9476" max="9476" width="39.33203125" style="41" customWidth="1"/>
    <col min="9477" max="9477" width="24.109375" style="41" customWidth="1"/>
    <col min="9478" max="9722" width="9.109375" style="41"/>
    <col min="9723" max="9724" width="3.6640625" style="41" customWidth="1"/>
    <col min="9725" max="9725" width="3.88671875" style="41" customWidth="1"/>
    <col min="9726" max="9726" width="3.6640625" style="41" customWidth="1"/>
    <col min="9727" max="9727" width="34.33203125" style="41" customWidth="1"/>
    <col min="9728" max="9728" width="21.33203125" style="41" customWidth="1"/>
    <col min="9729" max="9730" width="9.5546875" style="41" customWidth="1"/>
    <col min="9731" max="9731" width="28.6640625" style="41" customWidth="1"/>
    <col min="9732" max="9732" width="39.33203125" style="41" customWidth="1"/>
    <col min="9733" max="9733" width="24.109375" style="41" customWidth="1"/>
    <col min="9734" max="9978" width="9.109375" style="41"/>
    <col min="9979" max="9980" width="3.6640625" style="41" customWidth="1"/>
    <col min="9981" max="9981" width="3.88671875" style="41" customWidth="1"/>
    <col min="9982" max="9982" width="3.6640625" style="41" customWidth="1"/>
    <col min="9983" max="9983" width="34.33203125" style="41" customWidth="1"/>
    <col min="9984" max="9984" width="21.33203125" style="41" customWidth="1"/>
    <col min="9985" max="9986" width="9.5546875" style="41" customWidth="1"/>
    <col min="9987" max="9987" width="28.6640625" style="41" customWidth="1"/>
    <col min="9988" max="9988" width="39.33203125" style="41" customWidth="1"/>
    <col min="9989" max="9989" width="24.109375" style="41" customWidth="1"/>
    <col min="9990" max="10234" width="9.109375" style="41"/>
    <col min="10235" max="10236" width="3.6640625" style="41" customWidth="1"/>
    <col min="10237" max="10237" width="3.88671875" style="41" customWidth="1"/>
    <col min="10238" max="10238" width="3.6640625" style="41" customWidth="1"/>
    <col min="10239" max="10239" width="34.33203125" style="41" customWidth="1"/>
    <col min="10240" max="10240" width="21.33203125" style="41" customWidth="1"/>
    <col min="10241" max="10242" width="9.5546875" style="41" customWidth="1"/>
    <col min="10243" max="10243" width="28.6640625" style="41" customWidth="1"/>
    <col min="10244" max="10244" width="39.33203125" style="41" customWidth="1"/>
    <col min="10245" max="10245" width="24.109375" style="41" customWidth="1"/>
    <col min="10246" max="10490" width="9.109375" style="41"/>
    <col min="10491" max="10492" width="3.6640625" style="41" customWidth="1"/>
    <col min="10493" max="10493" width="3.88671875" style="41" customWidth="1"/>
    <col min="10494" max="10494" width="3.6640625" style="41" customWidth="1"/>
    <col min="10495" max="10495" width="34.33203125" style="41" customWidth="1"/>
    <col min="10496" max="10496" width="21.33203125" style="41" customWidth="1"/>
    <col min="10497" max="10498" width="9.5546875" style="41" customWidth="1"/>
    <col min="10499" max="10499" width="28.6640625" style="41" customWidth="1"/>
    <col min="10500" max="10500" width="39.33203125" style="41" customWidth="1"/>
    <col min="10501" max="10501" width="24.109375" style="41" customWidth="1"/>
    <col min="10502" max="10746" width="9.109375" style="41"/>
    <col min="10747" max="10748" width="3.6640625" style="41" customWidth="1"/>
    <col min="10749" max="10749" width="3.88671875" style="41" customWidth="1"/>
    <col min="10750" max="10750" width="3.6640625" style="41" customWidth="1"/>
    <col min="10751" max="10751" width="34.33203125" style="41" customWidth="1"/>
    <col min="10752" max="10752" width="21.33203125" style="41" customWidth="1"/>
    <col min="10753" max="10754" width="9.5546875" style="41" customWidth="1"/>
    <col min="10755" max="10755" width="28.6640625" style="41" customWidth="1"/>
    <col min="10756" max="10756" width="39.33203125" style="41" customWidth="1"/>
    <col min="10757" max="10757" width="24.109375" style="41" customWidth="1"/>
    <col min="10758" max="11002" width="9.109375" style="41"/>
    <col min="11003" max="11004" width="3.6640625" style="41" customWidth="1"/>
    <col min="11005" max="11005" width="3.88671875" style="41" customWidth="1"/>
    <col min="11006" max="11006" width="3.6640625" style="41" customWidth="1"/>
    <col min="11007" max="11007" width="34.33203125" style="41" customWidth="1"/>
    <col min="11008" max="11008" width="21.33203125" style="41" customWidth="1"/>
    <col min="11009" max="11010" width="9.5546875" style="41" customWidth="1"/>
    <col min="11011" max="11011" width="28.6640625" style="41" customWidth="1"/>
    <col min="11012" max="11012" width="39.33203125" style="41" customWidth="1"/>
    <col min="11013" max="11013" width="24.109375" style="41" customWidth="1"/>
    <col min="11014" max="11258" width="9.109375" style="41"/>
    <col min="11259" max="11260" width="3.6640625" style="41" customWidth="1"/>
    <col min="11261" max="11261" width="3.88671875" style="41" customWidth="1"/>
    <col min="11262" max="11262" width="3.6640625" style="41" customWidth="1"/>
    <col min="11263" max="11263" width="34.33203125" style="41" customWidth="1"/>
    <col min="11264" max="11264" width="21.33203125" style="41" customWidth="1"/>
    <col min="11265" max="11266" width="9.5546875" style="41" customWidth="1"/>
    <col min="11267" max="11267" width="28.6640625" style="41" customWidth="1"/>
    <col min="11268" max="11268" width="39.33203125" style="41" customWidth="1"/>
    <col min="11269" max="11269" width="24.109375" style="41" customWidth="1"/>
    <col min="11270" max="11514" width="9.109375" style="41"/>
    <col min="11515" max="11516" width="3.6640625" style="41" customWidth="1"/>
    <col min="11517" max="11517" width="3.88671875" style="41" customWidth="1"/>
    <col min="11518" max="11518" width="3.6640625" style="41" customWidth="1"/>
    <col min="11519" max="11519" width="34.33203125" style="41" customWidth="1"/>
    <col min="11520" max="11520" width="21.33203125" style="41" customWidth="1"/>
    <col min="11521" max="11522" width="9.5546875" style="41" customWidth="1"/>
    <col min="11523" max="11523" width="28.6640625" style="41" customWidth="1"/>
    <col min="11524" max="11524" width="39.33203125" style="41" customWidth="1"/>
    <col min="11525" max="11525" width="24.109375" style="41" customWidth="1"/>
    <col min="11526" max="11770" width="9.109375" style="41"/>
    <col min="11771" max="11772" width="3.6640625" style="41" customWidth="1"/>
    <col min="11773" max="11773" width="3.88671875" style="41" customWidth="1"/>
    <col min="11774" max="11774" width="3.6640625" style="41" customWidth="1"/>
    <col min="11775" max="11775" width="34.33203125" style="41" customWidth="1"/>
    <col min="11776" max="11776" width="21.33203125" style="41" customWidth="1"/>
    <col min="11777" max="11778" width="9.5546875" style="41" customWidth="1"/>
    <col min="11779" max="11779" width="28.6640625" style="41" customWidth="1"/>
    <col min="11780" max="11780" width="39.33203125" style="41" customWidth="1"/>
    <col min="11781" max="11781" width="24.109375" style="41" customWidth="1"/>
    <col min="11782" max="12026" width="9.109375" style="41"/>
    <col min="12027" max="12028" width="3.6640625" style="41" customWidth="1"/>
    <col min="12029" max="12029" width="3.88671875" style="41" customWidth="1"/>
    <col min="12030" max="12030" width="3.6640625" style="41" customWidth="1"/>
    <col min="12031" max="12031" width="34.33203125" style="41" customWidth="1"/>
    <col min="12032" max="12032" width="21.33203125" style="41" customWidth="1"/>
    <col min="12033" max="12034" width="9.5546875" style="41" customWidth="1"/>
    <col min="12035" max="12035" width="28.6640625" style="41" customWidth="1"/>
    <col min="12036" max="12036" width="39.33203125" style="41" customWidth="1"/>
    <col min="12037" max="12037" width="24.109375" style="41" customWidth="1"/>
    <col min="12038" max="12282" width="9.109375" style="41"/>
    <col min="12283" max="12284" width="3.6640625" style="41" customWidth="1"/>
    <col min="12285" max="12285" width="3.88671875" style="41" customWidth="1"/>
    <col min="12286" max="12286" width="3.6640625" style="41" customWidth="1"/>
    <col min="12287" max="12287" width="34.33203125" style="41" customWidth="1"/>
    <col min="12288" max="12288" width="21.33203125" style="41" customWidth="1"/>
    <col min="12289" max="12290" width="9.5546875" style="41" customWidth="1"/>
    <col min="12291" max="12291" width="28.6640625" style="41" customWidth="1"/>
    <col min="12292" max="12292" width="39.33203125" style="41" customWidth="1"/>
    <col min="12293" max="12293" width="24.109375" style="41" customWidth="1"/>
    <col min="12294" max="12538" width="9.109375" style="41"/>
    <col min="12539" max="12540" width="3.6640625" style="41" customWidth="1"/>
    <col min="12541" max="12541" width="3.88671875" style="41" customWidth="1"/>
    <col min="12542" max="12542" width="3.6640625" style="41" customWidth="1"/>
    <col min="12543" max="12543" width="34.33203125" style="41" customWidth="1"/>
    <col min="12544" max="12544" width="21.33203125" style="41" customWidth="1"/>
    <col min="12545" max="12546" width="9.5546875" style="41" customWidth="1"/>
    <col min="12547" max="12547" width="28.6640625" style="41" customWidth="1"/>
    <col min="12548" max="12548" width="39.33203125" style="41" customWidth="1"/>
    <col min="12549" max="12549" width="24.109375" style="41" customWidth="1"/>
    <col min="12550" max="12794" width="9.109375" style="41"/>
    <col min="12795" max="12796" width="3.6640625" style="41" customWidth="1"/>
    <col min="12797" max="12797" width="3.88671875" style="41" customWidth="1"/>
    <col min="12798" max="12798" width="3.6640625" style="41" customWidth="1"/>
    <col min="12799" max="12799" width="34.33203125" style="41" customWidth="1"/>
    <col min="12800" max="12800" width="21.33203125" style="41" customWidth="1"/>
    <col min="12801" max="12802" width="9.5546875" style="41" customWidth="1"/>
    <col min="12803" max="12803" width="28.6640625" style="41" customWidth="1"/>
    <col min="12804" max="12804" width="39.33203125" style="41" customWidth="1"/>
    <col min="12805" max="12805" width="24.109375" style="41" customWidth="1"/>
    <col min="12806" max="13050" width="9.109375" style="41"/>
    <col min="13051" max="13052" width="3.6640625" style="41" customWidth="1"/>
    <col min="13053" max="13053" width="3.88671875" style="41" customWidth="1"/>
    <col min="13054" max="13054" width="3.6640625" style="41" customWidth="1"/>
    <col min="13055" max="13055" width="34.33203125" style="41" customWidth="1"/>
    <col min="13056" max="13056" width="21.33203125" style="41" customWidth="1"/>
    <col min="13057" max="13058" width="9.5546875" style="41" customWidth="1"/>
    <col min="13059" max="13059" width="28.6640625" style="41" customWidth="1"/>
    <col min="13060" max="13060" width="39.33203125" style="41" customWidth="1"/>
    <col min="13061" max="13061" width="24.109375" style="41" customWidth="1"/>
    <col min="13062" max="13306" width="9.109375" style="41"/>
    <col min="13307" max="13308" width="3.6640625" style="41" customWidth="1"/>
    <col min="13309" max="13309" width="3.88671875" style="41" customWidth="1"/>
    <col min="13310" max="13310" width="3.6640625" style="41" customWidth="1"/>
    <col min="13311" max="13311" width="34.33203125" style="41" customWidth="1"/>
    <col min="13312" max="13312" width="21.33203125" style="41" customWidth="1"/>
    <col min="13313" max="13314" width="9.5546875" style="41" customWidth="1"/>
    <col min="13315" max="13315" width="28.6640625" style="41" customWidth="1"/>
    <col min="13316" max="13316" width="39.33203125" style="41" customWidth="1"/>
    <col min="13317" max="13317" width="24.109375" style="41" customWidth="1"/>
    <col min="13318" max="13562" width="9.109375" style="41"/>
    <col min="13563" max="13564" width="3.6640625" style="41" customWidth="1"/>
    <col min="13565" max="13565" width="3.88671875" style="41" customWidth="1"/>
    <col min="13566" max="13566" width="3.6640625" style="41" customWidth="1"/>
    <col min="13567" max="13567" width="34.33203125" style="41" customWidth="1"/>
    <col min="13568" max="13568" width="21.33203125" style="41" customWidth="1"/>
    <col min="13569" max="13570" width="9.5546875" style="41" customWidth="1"/>
    <col min="13571" max="13571" width="28.6640625" style="41" customWidth="1"/>
    <col min="13572" max="13572" width="39.33203125" style="41" customWidth="1"/>
    <col min="13573" max="13573" width="24.109375" style="41" customWidth="1"/>
    <col min="13574" max="13818" width="9.109375" style="41"/>
    <col min="13819" max="13820" width="3.6640625" style="41" customWidth="1"/>
    <col min="13821" max="13821" width="3.88671875" style="41" customWidth="1"/>
    <col min="13822" max="13822" width="3.6640625" style="41" customWidth="1"/>
    <col min="13823" max="13823" width="34.33203125" style="41" customWidth="1"/>
    <col min="13824" max="13824" width="21.33203125" style="41" customWidth="1"/>
    <col min="13825" max="13826" width="9.5546875" style="41" customWidth="1"/>
    <col min="13827" max="13827" width="28.6640625" style="41" customWidth="1"/>
    <col min="13828" max="13828" width="39.33203125" style="41" customWidth="1"/>
    <col min="13829" max="13829" width="24.109375" style="41" customWidth="1"/>
    <col min="13830" max="14074" width="9.109375" style="41"/>
    <col min="14075" max="14076" width="3.6640625" style="41" customWidth="1"/>
    <col min="14077" max="14077" width="3.88671875" style="41" customWidth="1"/>
    <col min="14078" max="14078" width="3.6640625" style="41" customWidth="1"/>
    <col min="14079" max="14079" width="34.33203125" style="41" customWidth="1"/>
    <col min="14080" max="14080" width="21.33203125" style="41" customWidth="1"/>
    <col min="14081" max="14082" width="9.5546875" style="41" customWidth="1"/>
    <col min="14083" max="14083" width="28.6640625" style="41" customWidth="1"/>
    <col min="14084" max="14084" width="39.33203125" style="41" customWidth="1"/>
    <col min="14085" max="14085" width="24.109375" style="41" customWidth="1"/>
    <col min="14086" max="14330" width="9.109375" style="41"/>
    <col min="14331" max="14332" width="3.6640625" style="41" customWidth="1"/>
    <col min="14333" max="14333" width="3.88671875" style="41" customWidth="1"/>
    <col min="14334" max="14334" width="3.6640625" style="41" customWidth="1"/>
    <col min="14335" max="14335" width="34.33203125" style="41" customWidth="1"/>
    <col min="14336" max="14336" width="21.33203125" style="41" customWidth="1"/>
    <col min="14337" max="14338" width="9.5546875" style="41" customWidth="1"/>
    <col min="14339" max="14339" width="28.6640625" style="41" customWidth="1"/>
    <col min="14340" max="14340" width="39.33203125" style="41" customWidth="1"/>
    <col min="14341" max="14341" width="24.109375" style="41" customWidth="1"/>
    <col min="14342" max="14586" width="9.109375" style="41"/>
    <col min="14587" max="14588" width="3.6640625" style="41" customWidth="1"/>
    <col min="14589" max="14589" width="3.88671875" style="41" customWidth="1"/>
    <col min="14590" max="14590" width="3.6640625" style="41" customWidth="1"/>
    <col min="14591" max="14591" width="34.33203125" style="41" customWidth="1"/>
    <col min="14592" max="14592" width="21.33203125" style="41" customWidth="1"/>
    <col min="14593" max="14594" width="9.5546875" style="41" customWidth="1"/>
    <col min="14595" max="14595" width="28.6640625" style="41" customWidth="1"/>
    <col min="14596" max="14596" width="39.33203125" style="41" customWidth="1"/>
    <col min="14597" max="14597" width="24.109375" style="41" customWidth="1"/>
    <col min="14598" max="14842" width="9.109375" style="41"/>
    <col min="14843" max="14844" width="3.6640625" style="41" customWidth="1"/>
    <col min="14845" max="14845" width="3.88671875" style="41" customWidth="1"/>
    <col min="14846" max="14846" width="3.6640625" style="41" customWidth="1"/>
    <col min="14847" max="14847" width="34.33203125" style="41" customWidth="1"/>
    <col min="14848" max="14848" width="21.33203125" style="41" customWidth="1"/>
    <col min="14849" max="14850" width="9.5546875" style="41" customWidth="1"/>
    <col min="14851" max="14851" width="28.6640625" style="41" customWidth="1"/>
    <col min="14852" max="14852" width="39.33203125" style="41" customWidth="1"/>
    <col min="14853" max="14853" width="24.109375" style="41" customWidth="1"/>
    <col min="14854" max="15098" width="9.109375" style="41"/>
    <col min="15099" max="15100" width="3.6640625" style="41" customWidth="1"/>
    <col min="15101" max="15101" width="3.88671875" style="41" customWidth="1"/>
    <col min="15102" max="15102" width="3.6640625" style="41" customWidth="1"/>
    <col min="15103" max="15103" width="34.33203125" style="41" customWidth="1"/>
    <col min="15104" max="15104" width="21.33203125" style="41" customWidth="1"/>
    <col min="15105" max="15106" width="9.5546875" style="41" customWidth="1"/>
    <col min="15107" max="15107" width="28.6640625" style="41" customWidth="1"/>
    <col min="15108" max="15108" width="39.33203125" style="41" customWidth="1"/>
    <col min="15109" max="15109" width="24.109375" style="41" customWidth="1"/>
    <col min="15110" max="15354" width="9.109375" style="41"/>
    <col min="15355" max="15356" width="3.6640625" style="41" customWidth="1"/>
    <col min="15357" max="15357" width="3.88671875" style="41" customWidth="1"/>
    <col min="15358" max="15358" width="3.6640625" style="41" customWidth="1"/>
    <col min="15359" max="15359" width="34.33203125" style="41" customWidth="1"/>
    <col min="15360" max="15360" width="21.33203125" style="41" customWidth="1"/>
    <col min="15361" max="15362" width="9.5546875" style="41" customWidth="1"/>
    <col min="15363" max="15363" width="28.6640625" style="41" customWidth="1"/>
    <col min="15364" max="15364" width="39.33203125" style="41" customWidth="1"/>
    <col min="15365" max="15365" width="24.109375" style="41" customWidth="1"/>
    <col min="15366" max="15610" width="9.109375" style="41"/>
    <col min="15611" max="15612" width="3.6640625" style="41" customWidth="1"/>
    <col min="15613" max="15613" width="3.88671875" style="41" customWidth="1"/>
    <col min="15614" max="15614" width="3.6640625" style="41" customWidth="1"/>
    <col min="15615" max="15615" width="34.33203125" style="41" customWidth="1"/>
    <col min="15616" max="15616" width="21.33203125" style="41" customWidth="1"/>
    <col min="15617" max="15618" width="9.5546875" style="41" customWidth="1"/>
    <col min="15619" max="15619" width="28.6640625" style="41" customWidth="1"/>
    <col min="15620" max="15620" width="39.33203125" style="41" customWidth="1"/>
    <col min="15621" max="15621" width="24.109375" style="41" customWidth="1"/>
    <col min="15622" max="15866" width="9.109375" style="41"/>
    <col min="15867" max="15868" width="3.6640625" style="41" customWidth="1"/>
    <col min="15869" max="15869" width="3.88671875" style="41" customWidth="1"/>
    <col min="15870" max="15870" width="3.6640625" style="41" customWidth="1"/>
    <col min="15871" max="15871" width="34.33203125" style="41" customWidth="1"/>
    <col min="15872" max="15872" width="21.33203125" style="41" customWidth="1"/>
    <col min="15873" max="15874" width="9.5546875" style="41" customWidth="1"/>
    <col min="15875" max="15875" width="28.6640625" style="41" customWidth="1"/>
    <col min="15876" max="15876" width="39.33203125" style="41" customWidth="1"/>
    <col min="15877" max="15877" width="24.109375" style="41" customWidth="1"/>
    <col min="15878" max="16122" width="9.109375" style="41"/>
    <col min="16123" max="16124" width="3.6640625" style="41" customWidth="1"/>
    <col min="16125" max="16125" width="3.88671875" style="41" customWidth="1"/>
    <col min="16126" max="16126" width="3.6640625" style="41" customWidth="1"/>
    <col min="16127" max="16127" width="34.33203125" style="41" customWidth="1"/>
    <col min="16128" max="16128" width="21.33203125" style="41" customWidth="1"/>
    <col min="16129" max="16130" width="9.5546875" style="41" customWidth="1"/>
    <col min="16131" max="16131" width="28.6640625" style="41" customWidth="1"/>
    <col min="16132" max="16132" width="39.33203125" style="41" customWidth="1"/>
    <col min="16133" max="16133" width="24.109375" style="41" customWidth="1"/>
    <col min="16134" max="16377" width="9.109375" style="41"/>
    <col min="16378" max="16384" width="9.109375" style="41" customWidth="1"/>
  </cols>
  <sheetData>
    <row r="1" spans="1:11" ht="18">
      <c r="J1" s="285" t="s">
        <v>593</v>
      </c>
      <c r="K1" s="109" t="s">
        <v>143</v>
      </c>
    </row>
    <row r="2" spans="1:11" s="46" customFormat="1" ht="27" customHeight="1">
      <c r="A2" s="392" t="s">
        <v>332</v>
      </c>
      <c r="B2" s="393"/>
      <c r="C2" s="393"/>
      <c r="D2" s="393"/>
      <c r="E2" s="393"/>
      <c r="F2" s="393"/>
      <c r="G2" s="393"/>
      <c r="H2" s="393"/>
      <c r="I2" s="393"/>
      <c r="J2" s="393"/>
      <c r="K2" s="394"/>
    </row>
    <row r="3" spans="1:11" s="46" customFormat="1" ht="27" customHeight="1">
      <c r="A3" s="346" t="s">
        <v>418</v>
      </c>
      <c r="B3" s="347"/>
      <c r="C3" s="347"/>
      <c r="D3" s="347"/>
      <c r="E3" s="347"/>
      <c r="F3" s="347"/>
      <c r="G3" s="347"/>
      <c r="H3" s="347"/>
      <c r="I3" s="347"/>
      <c r="J3" s="347"/>
      <c r="K3" s="347"/>
    </row>
    <row r="4" spans="1:11" s="46" customFormat="1" ht="27" customHeight="1">
      <c r="A4" s="346" t="s">
        <v>419</v>
      </c>
      <c r="B4" s="347"/>
      <c r="C4" s="347"/>
      <c r="D4" s="347"/>
      <c r="E4" s="347"/>
      <c r="F4" s="347"/>
      <c r="G4" s="347"/>
      <c r="H4" s="347"/>
      <c r="I4" s="347"/>
      <c r="J4" s="347"/>
      <c r="K4" s="347"/>
    </row>
    <row r="5" spans="1:11" s="46" customFormat="1" ht="15.75" customHeight="1">
      <c r="A5" s="395"/>
      <c r="B5" s="396"/>
      <c r="C5" s="396"/>
      <c r="D5" s="396"/>
      <c r="E5" s="396"/>
      <c r="F5" s="396"/>
      <c r="G5" s="396"/>
      <c r="H5" s="396"/>
      <c r="I5" s="396"/>
      <c r="J5" s="396"/>
      <c r="K5" s="397"/>
    </row>
    <row r="6" spans="1:11" ht="37.5" customHeight="1">
      <c r="A6" s="345" t="s">
        <v>0</v>
      </c>
      <c r="B6" s="345"/>
      <c r="C6" s="345"/>
      <c r="D6" s="345"/>
      <c r="E6" s="345" t="s">
        <v>62</v>
      </c>
      <c r="F6" s="345" t="s">
        <v>2</v>
      </c>
      <c r="G6" s="345" t="s">
        <v>63</v>
      </c>
      <c r="H6" s="345" t="s">
        <v>64</v>
      </c>
      <c r="I6" s="345" t="s">
        <v>65</v>
      </c>
      <c r="J6" s="398" t="s">
        <v>66</v>
      </c>
      <c r="K6" s="345" t="s">
        <v>67</v>
      </c>
    </row>
    <row r="7" spans="1:11" ht="18.75" customHeight="1">
      <c r="A7" s="218" t="s">
        <v>5</v>
      </c>
      <c r="B7" s="218" t="s">
        <v>6</v>
      </c>
      <c r="C7" s="218" t="s">
        <v>7</v>
      </c>
      <c r="D7" s="218" t="s">
        <v>8</v>
      </c>
      <c r="E7" s="345"/>
      <c r="F7" s="345"/>
      <c r="G7" s="345"/>
      <c r="H7" s="345"/>
      <c r="I7" s="345"/>
      <c r="J7" s="398"/>
      <c r="K7" s="345"/>
    </row>
    <row r="8" spans="1:11" ht="18.75" customHeight="1">
      <c r="A8" s="48" t="s">
        <v>17</v>
      </c>
      <c r="B8" s="48" t="s">
        <v>18</v>
      </c>
      <c r="C8" s="49"/>
      <c r="D8" s="49"/>
      <c r="E8" s="381" t="s">
        <v>309</v>
      </c>
      <c r="F8" s="382"/>
      <c r="G8" s="382"/>
      <c r="H8" s="382"/>
      <c r="I8" s="382"/>
      <c r="J8" s="383"/>
      <c r="K8" s="384"/>
    </row>
    <row r="9" spans="1:11" ht="114.75" customHeight="1">
      <c r="A9" s="122" t="s">
        <v>17</v>
      </c>
      <c r="B9" s="122" t="s">
        <v>18</v>
      </c>
      <c r="C9" s="122" t="s">
        <v>19</v>
      </c>
      <c r="D9" s="122"/>
      <c r="E9" s="219" t="s">
        <v>271</v>
      </c>
      <c r="F9" s="219" t="s">
        <v>162</v>
      </c>
      <c r="G9" s="47" t="s">
        <v>435</v>
      </c>
      <c r="H9" s="47" t="s">
        <v>435</v>
      </c>
      <c r="I9" s="219" t="s">
        <v>244</v>
      </c>
      <c r="J9" s="219" t="s">
        <v>368</v>
      </c>
    </row>
    <row r="10" spans="1:11" ht="84.75" customHeight="1">
      <c r="A10" s="122" t="s">
        <v>17</v>
      </c>
      <c r="B10" s="122" t="s">
        <v>18</v>
      </c>
      <c r="C10" s="122" t="s">
        <v>21</v>
      </c>
      <c r="D10" s="122"/>
      <c r="E10" s="219" t="s">
        <v>221</v>
      </c>
      <c r="F10" s="219" t="s">
        <v>162</v>
      </c>
      <c r="G10" s="47" t="s">
        <v>435</v>
      </c>
      <c r="H10" s="47" t="s">
        <v>435</v>
      </c>
      <c r="I10" s="219" t="s">
        <v>244</v>
      </c>
      <c r="J10" s="219"/>
      <c r="K10" s="177"/>
    </row>
    <row r="11" spans="1:11" ht="111" customHeight="1">
      <c r="A11" s="117" t="s">
        <v>17</v>
      </c>
      <c r="B11" s="117" t="s">
        <v>18</v>
      </c>
      <c r="C11" s="117" t="s">
        <v>21</v>
      </c>
      <c r="D11" s="117" t="s">
        <v>18</v>
      </c>
      <c r="E11" s="219" t="s">
        <v>245</v>
      </c>
      <c r="F11" s="219" t="s">
        <v>162</v>
      </c>
      <c r="G11" s="47" t="s">
        <v>435</v>
      </c>
      <c r="H11" s="47" t="s">
        <v>435</v>
      </c>
      <c r="I11" s="219" t="s">
        <v>244</v>
      </c>
      <c r="J11" s="121" t="s">
        <v>272</v>
      </c>
      <c r="K11" s="177"/>
    </row>
    <row r="12" spans="1:11" ht="118.5" customHeight="1">
      <c r="A12" s="117" t="s">
        <v>17</v>
      </c>
      <c r="B12" s="117" t="s">
        <v>18</v>
      </c>
      <c r="C12" s="117" t="s">
        <v>21</v>
      </c>
      <c r="D12" s="117" t="s">
        <v>22</v>
      </c>
      <c r="E12" s="219" t="s">
        <v>273</v>
      </c>
      <c r="F12" s="219" t="s">
        <v>162</v>
      </c>
      <c r="G12" s="47" t="s">
        <v>435</v>
      </c>
      <c r="H12" s="47" t="s">
        <v>435</v>
      </c>
      <c r="I12" s="219" t="s">
        <v>274</v>
      </c>
      <c r="J12" s="219" t="s">
        <v>275</v>
      </c>
      <c r="K12" s="177"/>
    </row>
    <row r="13" spans="1:11" ht="69" customHeight="1">
      <c r="A13" s="117" t="s">
        <v>17</v>
      </c>
      <c r="B13" s="117" t="s">
        <v>18</v>
      </c>
      <c r="C13" s="117" t="s">
        <v>38</v>
      </c>
      <c r="D13" s="117"/>
      <c r="E13" s="115" t="s">
        <v>311</v>
      </c>
      <c r="F13" s="219" t="s">
        <v>162</v>
      </c>
      <c r="G13" s="47" t="s">
        <v>435</v>
      </c>
      <c r="H13" s="47" t="s">
        <v>435</v>
      </c>
      <c r="I13" s="219" t="s">
        <v>276</v>
      </c>
      <c r="J13" s="219"/>
      <c r="K13" s="177"/>
    </row>
    <row r="14" spans="1:11" ht="221.25" customHeight="1">
      <c r="A14" s="117" t="s">
        <v>17</v>
      </c>
      <c r="B14" s="117" t="s">
        <v>18</v>
      </c>
      <c r="C14" s="117" t="s">
        <v>38</v>
      </c>
      <c r="D14" s="117" t="s">
        <v>18</v>
      </c>
      <c r="E14" s="219" t="s">
        <v>312</v>
      </c>
      <c r="F14" s="219" t="s">
        <v>162</v>
      </c>
      <c r="G14" s="47" t="s">
        <v>435</v>
      </c>
      <c r="H14" s="47" t="s">
        <v>435</v>
      </c>
      <c r="I14" s="219" t="s">
        <v>276</v>
      </c>
      <c r="J14" s="219" t="s">
        <v>452</v>
      </c>
      <c r="K14" s="177"/>
    </row>
    <row r="15" spans="1:11" ht="107.25" customHeight="1">
      <c r="A15" s="117" t="s">
        <v>17</v>
      </c>
      <c r="B15" s="117" t="s">
        <v>18</v>
      </c>
      <c r="C15" s="117" t="s">
        <v>20</v>
      </c>
      <c r="D15" s="117"/>
      <c r="E15" s="219" t="s">
        <v>277</v>
      </c>
      <c r="F15" s="219" t="s">
        <v>162</v>
      </c>
      <c r="G15" s="47" t="s">
        <v>435</v>
      </c>
      <c r="H15" s="47" t="s">
        <v>435</v>
      </c>
      <c r="I15" s="219" t="s">
        <v>274</v>
      </c>
      <c r="J15" s="219"/>
      <c r="K15" s="177"/>
    </row>
    <row r="16" spans="1:11" ht="150" customHeight="1">
      <c r="A16" s="117" t="s">
        <v>17</v>
      </c>
      <c r="B16" s="117" t="s">
        <v>18</v>
      </c>
      <c r="C16" s="117" t="s">
        <v>20</v>
      </c>
      <c r="D16" s="117" t="s">
        <v>18</v>
      </c>
      <c r="E16" s="219" t="s">
        <v>278</v>
      </c>
      <c r="F16" s="219" t="s">
        <v>162</v>
      </c>
      <c r="G16" s="47" t="s">
        <v>435</v>
      </c>
      <c r="H16" s="47" t="s">
        <v>435</v>
      </c>
      <c r="I16" s="219" t="s">
        <v>274</v>
      </c>
      <c r="J16" s="219" t="s">
        <v>279</v>
      </c>
      <c r="K16" s="177"/>
    </row>
    <row r="17" spans="1:17" ht="100.5" customHeight="1">
      <c r="A17" s="138" t="s">
        <v>17</v>
      </c>
      <c r="B17" s="117" t="s">
        <v>18</v>
      </c>
      <c r="C17" s="117" t="s">
        <v>20</v>
      </c>
      <c r="D17" s="117" t="s">
        <v>22</v>
      </c>
      <c r="E17" s="219" t="s">
        <v>280</v>
      </c>
      <c r="F17" s="219" t="s">
        <v>162</v>
      </c>
      <c r="G17" s="47" t="s">
        <v>435</v>
      </c>
      <c r="H17" s="47" t="s">
        <v>435</v>
      </c>
      <c r="I17" s="219" t="s">
        <v>274</v>
      </c>
      <c r="J17" s="219" t="s">
        <v>453</v>
      </c>
      <c r="K17" s="177"/>
    </row>
    <row r="18" spans="1:17" ht="177.75" customHeight="1">
      <c r="A18" s="138" t="s">
        <v>17</v>
      </c>
      <c r="B18" s="117" t="s">
        <v>18</v>
      </c>
      <c r="C18" s="117" t="s">
        <v>28</v>
      </c>
      <c r="D18" s="117"/>
      <c r="E18" s="219" t="s">
        <v>313</v>
      </c>
      <c r="F18" s="219" t="s">
        <v>162</v>
      </c>
      <c r="G18" s="47" t="s">
        <v>435</v>
      </c>
      <c r="H18" s="47" t="s">
        <v>435</v>
      </c>
      <c r="I18" s="219" t="s">
        <v>314</v>
      </c>
      <c r="J18" s="142">
        <v>152</v>
      </c>
      <c r="K18" s="177"/>
    </row>
    <row r="19" spans="1:17" ht="69" customHeight="1">
      <c r="A19" s="138" t="s">
        <v>17</v>
      </c>
      <c r="B19" s="138" t="s">
        <v>18</v>
      </c>
      <c r="C19" s="138" t="s">
        <v>24</v>
      </c>
      <c r="D19" s="138"/>
      <c r="E19" s="219" t="s">
        <v>222</v>
      </c>
      <c r="F19" s="219" t="s">
        <v>162</v>
      </c>
      <c r="G19" s="47" t="s">
        <v>435</v>
      </c>
      <c r="H19" s="47" t="s">
        <v>435</v>
      </c>
      <c r="I19" s="219" t="s">
        <v>246</v>
      </c>
      <c r="J19" s="47">
        <v>12</v>
      </c>
      <c r="K19" s="177"/>
    </row>
    <row r="20" spans="1:17" ht="157.5" customHeight="1">
      <c r="A20" s="138" t="s">
        <v>17</v>
      </c>
      <c r="B20" s="138" t="s">
        <v>18</v>
      </c>
      <c r="C20" s="138" t="s">
        <v>24</v>
      </c>
      <c r="D20" s="138" t="s">
        <v>18</v>
      </c>
      <c r="E20" s="219" t="s">
        <v>315</v>
      </c>
      <c r="F20" s="219" t="s">
        <v>162</v>
      </c>
      <c r="G20" s="47" t="s">
        <v>435</v>
      </c>
      <c r="H20" s="47" t="s">
        <v>435</v>
      </c>
      <c r="I20" s="219" t="s">
        <v>247</v>
      </c>
      <c r="J20" s="218" t="s">
        <v>454</v>
      </c>
      <c r="K20" s="177"/>
    </row>
    <row r="21" spans="1:17" ht="93" customHeight="1">
      <c r="A21" s="138" t="s">
        <v>17</v>
      </c>
      <c r="B21" s="138" t="s">
        <v>18</v>
      </c>
      <c r="C21" s="138" t="s">
        <v>24</v>
      </c>
      <c r="D21" s="138" t="s">
        <v>22</v>
      </c>
      <c r="E21" s="219" t="s">
        <v>248</v>
      </c>
      <c r="F21" s="219" t="s">
        <v>162</v>
      </c>
      <c r="G21" s="47" t="s">
        <v>435</v>
      </c>
      <c r="H21" s="47" t="s">
        <v>435</v>
      </c>
      <c r="I21" s="219" t="s">
        <v>247</v>
      </c>
      <c r="J21" s="143" t="s">
        <v>455</v>
      </c>
      <c r="K21" s="177"/>
    </row>
    <row r="22" spans="1:17" ht="42" customHeight="1">
      <c r="A22" s="138" t="s">
        <v>17</v>
      </c>
      <c r="B22" s="138" t="s">
        <v>18</v>
      </c>
      <c r="C22" s="138" t="s">
        <v>24</v>
      </c>
      <c r="D22" s="138" t="s">
        <v>25</v>
      </c>
      <c r="E22" s="219" t="s">
        <v>281</v>
      </c>
      <c r="F22" s="219" t="s">
        <v>162</v>
      </c>
      <c r="G22" s="47" t="s">
        <v>435</v>
      </c>
      <c r="H22" s="47" t="s">
        <v>435</v>
      </c>
      <c r="I22" s="219" t="s">
        <v>282</v>
      </c>
      <c r="J22" s="144" t="s">
        <v>456</v>
      </c>
      <c r="K22" s="177"/>
    </row>
    <row r="23" spans="1:17" ht="52.5" customHeight="1">
      <c r="A23" s="117" t="s">
        <v>17</v>
      </c>
      <c r="B23" s="117" t="s">
        <v>18</v>
      </c>
      <c r="C23" s="117" t="s">
        <v>17</v>
      </c>
      <c r="D23" s="117"/>
      <c r="E23" s="219" t="s">
        <v>249</v>
      </c>
      <c r="F23" s="219" t="s">
        <v>162</v>
      </c>
      <c r="G23" s="47" t="s">
        <v>435</v>
      </c>
      <c r="H23" s="47" t="s">
        <v>435</v>
      </c>
      <c r="I23" s="219" t="s">
        <v>163</v>
      </c>
      <c r="J23" s="209" t="s">
        <v>457</v>
      </c>
      <c r="K23" s="265"/>
      <c r="L23" s="116"/>
      <c r="M23" s="116"/>
      <c r="N23" s="116"/>
      <c r="O23" s="116"/>
      <c r="P23" s="116"/>
      <c r="Q23" s="116"/>
    </row>
    <row r="24" spans="1:17" ht="48" customHeight="1">
      <c r="A24" s="122" t="s">
        <v>17</v>
      </c>
      <c r="B24" s="122" t="s">
        <v>18</v>
      </c>
      <c r="C24" s="122" t="s">
        <v>30</v>
      </c>
      <c r="D24" s="122"/>
      <c r="E24" s="219" t="s">
        <v>250</v>
      </c>
      <c r="F24" s="219" t="s">
        <v>162</v>
      </c>
      <c r="G24" s="47" t="s">
        <v>435</v>
      </c>
      <c r="H24" s="47" t="s">
        <v>435</v>
      </c>
      <c r="I24" s="219" t="s">
        <v>251</v>
      </c>
      <c r="J24" s="209" t="s">
        <v>458</v>
      </c>
      <c r="K24" s="265"/>
      <c r="L24" s="116"/>
      <c r="M24" s="116"/>
      <c r="N24" s="116"/>
      <c r="O24" s="116"/>
      <c r="P24" s="116"/>
      <c r="Q24" s="116"/>
    </row>
    <row r="25" spans="1:17" ht="58.5" customHeight="1">
      <c r="A25" s="117" t="s">
        <v>17</v>
      </c>
      <c r="B25" s="117" t="s">
        <v>18</v>
      </c>
      <c r="C25" s="117" t="s">
        <v>32</v>
      </c>
      <c r="D25" s="117"/>
      <c r="E25" s="219" t="s">
        <v>252</v>
      </c>
      <c r="F25" s="219" t="s">
        <v>162</v>
      </c>
      <c r="G25" s="47" t="s">
        <v>435</v>
      </c>
      <c r="H25" s="47" t="s">
        <v>435</v>
      </c>
      <c r="I25" s="219" t="s">
        <v>253</v>
      </c>
      <c r="J25" s="209" t="s">
        <v>369</v>
      </c>
      <c r="K25" s="265"/>
      <c r="L25" s="116"/>
      <c r="M25" s="116"/>
      <c r="N25" s="116"/>
      <c r="O25" s="116"/>
      <c r="P25" s="116"/>
      <c r="Q25" s="116"/>
    </row>
    <row r="26" spans="1:17" ht="63" customHeight="1">
      <c r="A26" s="117" t="s">
        <v>17</v>
      </c>
      <c r="B26" s="117" t="s">
        <v>18</v>
      </c>
      <c r="C26" s="117" t="s">
        <v>126</v>
      </c>
      <c r="D26" s="117"/>
      <c r="E26" s="219" t="s">
        <v>254</v>
      </c>
      <c r="F26" s="219" t="s">
        <v>162</v>
      </c>
      <c r="G26" s="47" t="s">
        <v>435</v>
      </c>
      <c r="H26" s="47" t="s">
        <v>435</v>
      </c>
      <c r="I26" s="219" t="s">
        <v>255</v>
      </c>
      <c r="J26" s="209" t="s">
        <v>39</v>
      </c>
      <c r="K26" s="265"/>
      <c r="L26" s="116"/>
      <c r="M26" s="116"/>
      <c r="N26" s="116"/>
      <c r="O26" s="116"/>
      <c r="P26" s="116"/>
      <c r="Q26" s="116"/>
    </row>
    <row r="27" spans="1:17" ht="66.75" customHeight="1">
      <c r="A27" s="117" t="s">
        <v>17</v>
      </c>
      <c r="B27" s="117" t="s">
        <v>18</v>
      </c>
      <c r="C27" s="117" t="s">
        <v>128</v>
      </c>
      <c r="D27" s="117"/>
      <c r="E27" s="219" t="s">
        <v>256</v>
      </c>
      <c r="F27" s="219" t="s">
        <v>162</v>
      </c>
      <c r="G27" s="47" t="s">
        <v>435</v>
      </c>
      <c r="H27" s="47" t="s">
        <v>435</v>
      </c>
      <c r="I27" s="219" t="s">
        <v>257</v>
      </c>
      <c r="J27" s="59" t="s">
        <v>459</v>
      </c>
      <c r="K27" s="266"/>
      <c r="L27" s="116"/>
      <c r="M27" s="116"/>
      <c r="N27" s="116"/>
      <c r="O27" s="116"/>
      <c r="P27" s="116"/>
      <c r="Q27" s="116"/>
    </row>
    <row r="28" spans="1:17" ht="99.75" customHeight="1">
      <c r="A28" s="122" t="s">
        <v>17</v>
      </c>
      <c r="B28" s="122" t="s">
        <v>18</v>
      </c>
      <c r="C28" s="122" t="s">
        <v>33</v>
      </c>
      <c r="D28" s="122"/>
      <c r="E28" s="219" t="s">
        <v>316</v>
      </c>
      <c r="F28" s="219" t="s">
        <v>162</v>
      </c>
      <c r="G28" s="47" t="s">
        <v>435</v>
      </c>
      <c r="H28" s="47" t="s">
        <v>435</v>
      </c>
      <c r="I28" s="219" t="s">
        <v>317</v>
      </c>
      <c r="J28" s="145" t="s">
        <v>460</v>
      </c>
      <c r="K28" s="266"/>
      <c r="L28" s="116"/>
      <c r="M28" s="116"/>
      <c r="N28" s="116"/>
      <c r="O28" s="116"/>
      <c r="P28" s="116"/>
      <c r="Q28" s="116"/>
    </row>
    <row r="29" spans="1:17" ht="72.75" customHeight="1">
      <c r="A29" s="122" t="s">
        <v>17</v>
      </c>
      <c r="B29" s="122" t="s">
        <v>18</v>
      </c>
      <c r="C29" s="122" t="s">
        <v>35</v>
      </c>
      <c r="D29" s="122"/>
      <c r="E29" s="219" t="s">
        <v>258</v>
      </c>
      <c r="F29" s="219" t="s">
        <v>162</v>
      </c>
      <c r="G29" s="47" t="s">
        <v>435</v>
      </c>
      <c r="H29" s="47" t="s">
        <v>435</v>
      </c>
      <c r="I29" s="219" t="s">
        <v>259</v>
      </c>
      <c r="J29" s="145" t="s">
        <v>39</v>
      </c>
      <c r="K29" s="266"/>
      <c r="L29" s="116"/>
      <c r="M29" s="116"/>
      <c r="N29" s="116"/>
      <c r="O29" s="116"/>
      <c r="P29" s="116"/>
      <c r="Q29" s="116"/>
    </row>
    <row r="30" spans="1:17" ht="48" customHeight="1">
      <c r="A30" s="117" t="s">
        <v>17</v>
      </c>
      <c r="B30" s="117" t="s">
        <v>18</v>
      </c>
      <c r="C30" s="117" t="s">
        <v>194</v>
      </c>
      <c r="D30" s="117"/>
      <c r="E30" s="219" t="s">
        <v>318</v>
      </c>
      <c r="F30" s="219" t="s">
        <v>162</v>
      </c>
      <c r="G30" s="47" t="s">
        <v>435</v>
      </c>
      <c r="H30" s="47" t="s">
        <v>435</v>
      </c>
      <c r="I30" s="219" t="s">
        <v>319</v>
      </c>
      <c r="J30" s="146" t="s">
        <v>461</v>
      </c>
      <c r="K30" s="189"/>
      <c r="L30" s="116"/>
      <c r="M30" s="116"/>
      <c r="N30" s="116"/>
      <c r="O30" s="116"/>
      <c r="P30" s="116"/>
      <c r="Q30" s="116"/>
    </row>
    <row r="31" spans="1:17" ht="25.5" customHeight="1">
      <c r="A31" s="50" t="s">
        <v>17</v>
      </c>
      <c r="B31" s="50" t="s">
        <v>22</v>
      </c>
      <c r="C31" s="50"/>
      <c r="D31" s="50"/>
      <c r="E31" s="385" t="s">
        <v>23</v>
      </c>
      <c r="F31" s="385"/>
      <c r="G31" s="385"/>
      <c r="H31" s="385"/>
      <c r="I31" s="53"/>
      <c r="J31" s="219"/>
      <c r="K31" s="177"/>
      <c r="L31" s="116"/>
      <c r="M31" s="116"/>
      <c r="N31" s="116"/>
      <c r="O31" s="116"/>
      <c r="P31" s="116"/>
      <c r="Q31" s="116"/>
    </row>
    <row r="32" spans="1:17" ht="58.5" customHeight="1">
      <c r="A32" s="48" t="s">
        <v>17</v>
      </c>
      <c r="B32" s="48" t="s">
        <v>22</v>
      </c>
      <c r="C32" s="48" t="s">
        <v>19</v>
      </c>
      <c r="D32" s="48"/>
      <c r="E32" s="115" t="s">
        <v>261</v>
      </c>
      <c r="F32" s="219" t="s">
        <v>16</v>
      </c>
      <c r="G32" s="47" t="s">
        <v>435</v>
      </c>
      <c r="H32" s="47" t="s">
        <v>435</v>
      </c>
      <c r="I32" s="47"/>
      <c r="J32" s="57"/>
      <c r="K32" s="178"/>
      <c r="L32" s="116"/>
      <c r="M32" s="116"/>
      <c r="N32" s="116"/>
      <c r="O32" s="116"/>
      <c r="P32" s="116"/>
      <c r="Q32" s="116"/>
    </row>
    <row r="33" spans="1:17" ht="69" customHeight="1">
      <c r="A33" s="50" t="s">
        <v>17</v>
      </c>
      <c r="B33" s="50" t="s">
        <v>22</v>
      </c>
      <c r="C33" s="50" t="s">
        <v>19</v>
      </c>
      <c r="D33" s="50" t="s">
        <v>18</v>
      </c>
      <c r="E33" s="115" t="s">
        <v>373</v>
      </c>
      <c r="F33" s="218" t="s">
        <v>16</v>
      </c>
      <c r="G33" s="47" t="s">
        <v>435</v>
      </c>
      <c r="H33" s="47" t="s">
        <v>435</v>
      </c>
      <c r="I33" s="19" t="s">
        <v>489</v>
      </c>
      <c r="J33" s="57" t="s">
        <v>433</v>
      </c>
      <c r="K33" s="179"/>
      <c r="L33" s="116"/>
      <c r="M33" s="116"/>
      <c r="N33" s="116"/>
      <c r="O33" s="116"/>
      <c r="P33" s="116"/>
      <c r="Q33" s="116"/>
    </row>
    <row r="34" spans="1:17" ht="58.5" customHeight="1">
      <c r="A34" s="50" t="s">
        <v>17</v>
      </c>
      <c r="B34" s="50" t="s">
        <v>22</v>
      </c>
      <c r="C34" s="50" t="s">
        <v>19</v>
      </c>
      <c r="D34" s="50" t="s">
        <v>22</v>
      </c>
      <c r="E34" s="115" t="s">
        <v>374</v>
      </c>
      <c r="F34" s="218" t="s">
        <v>16</v>
      </c>
      <c r="G34" s="47" t="s">
        <v>435</v>
      </c>
      <c r="H34" s="47" t="s">
        <v>435</v>
      </c>
      <c r="I34" s="19" t="s">
        <v>374</v>
      </c>
      <c r="J34" s="57" t="s">
        <v>432</v>
      </c>
      <c r="K34" s="179"/>
      <c r="L34" s="116"/>
      <c r="M34" s="116"/>
      <c r="N34" s="116"/>
      <c r="O34" s="116"/>
      <c r="P34" s="116"/>
      <c r="Q34" s="116"/>
    </row>
    <row r="35" spans="1:17" ht="62.25" customHeight="1">
      <c r="A35" s="48" t="s">
        <v>17</v>
      </c>
      <c r="B35" s="48" t="s">
        <v>22</v>
      </c>
      <c r="C35" s="48" t="s">
        <v>19</v>
      </c>
      <c r="D35" s="48" t="s">
        <v>25</v>
      </c>
      <c r="E35" s="115" t="s">
        <v>187</v>
      </c>
      <c r="F35" s="219" t="s">
        <v>16</v>
      </c>
      <c r="G35" s="47" t="s">
        <v>435</v>
      </c>
      <c r="H35" s="47" t="s">
        <v>435</v>
      </c>
      <c r="I35" s="19" t="s">
        <v>187</v>
      </c>
      <c r="J35" s="59" t="s">
        <v>431</v>
      </c>
      <c r="K35" s="180"/>
      <c r="L35" s="116"/>
      <c r="M35" s="116"/>
      <c r="N35" s="116"/>
      <c r="O35" s="116"/>
      <c r="P35" s="116"/>
      <c r="Q35" s="116"/>
    </row>
    <row r="36" spans="1:17" ht="120.75" customHeight="1">
      <c r="A36" s="48" t="s">
        <v>17</v>
      </c>
      <c r="B36" s="48" t="s">
        <v>22</v>
      </c>
      <c r="C36" s="48" t="s">
        <v>19</v>
      </c>
      <c r="D36" s="48" t="s">
        <v>39</v>
      </c>
      <c r="E36" s="115" t="s">
        <v>188</v>
      </c>
      <c r="F36" s="219" t="s">
        <v>16</v>
      </c>
      <c r="G36" s="47" t="s">
        <v>435</v>
      </c>
      <c r="H36" s="47" t="s">
        <v>435</v>
      </c>
      <c r="I36" s="19" t="s">
        <v>490</v>
      </c>
      <c r="J36" s="221" t="s">
        <v>423</v>
      </c>
      <c r="K36" s="181"/>
      <c r="L36" s="116"/>
      <c r="M36" s="116"/>
      <c r="N36" s="116"/>
      <c r="O36" s="116"/>
      <c r="P36" s="116"/>
      <c r="Q36" s="116"/>
    </row>
    <row r="37" spans="1:17" ht="50.25" customHeight="1">
      <c r="A37" s="48" t="s">
        <v>17</v>
      </c>
      <c r="B37" s="48" t="s">
        <v>22</v>
      </c>
      <c r="C37" s="48" t="s">
        <v>19</v>
      </c>
      <c r="D37" s="48" t="s">
        <v>46</v>
      </c>
      <c r="E37" s="115" t="s">
        <v>189</v>
      </c>
      <c r="F37" s="219" t="s">
        <v>16</v>
      </c>
      <c r="G37" s="47" t="s">
        <v>435</v>
      </c>
      <c r="H37" s="47" t="s">
        <v>435</v>
      </c>
      <c r="I37" s="19" t="s">
        <v>189</v>
      </c>
      <c r="J37" s="59" t="s">
        <v>337</v>
      </c>
      <c r="K37" s="180"/>
      <c r="L37" s="116"/>
      <c r="M37" s="116"/>
      <c r="N37" s="116"/>
      <c r="O37" s="116"/>
      <c r="P37" s="116"/>
      <c r="Q37" s="116"/>
    </row>
    <row r="38" spans="1:17" ht="83.25" customHeight="1">
      <c r="A38" s="117" t="s">
        <v>17</v>
      </c>
      <c r="B38" s="117" t="s">
        <v>22</v>
      </c>
      <c r="C38" s="117" t="s">
        <v>21</v>
      </c>
      <c r="D38" s="117"/>
      <c r="E38" s="115" t="s">
        <v>140</v>
      </c>
      <c r="F38" s="219" t="s">
        <v>16</v>
      </c>
      <c r="G38" s="47" t="s">
        <v>435</v>
      </c>
      <c r="H38" s="47" t="s">
        <v>435</v>
      </c>
      <c r="I38" s="19"/>
      <c r="J38" s="219"/>
      <c r="K38" s="270"/>
      <c r="L38" s="116"/>
      <c r="M38" s="116"/>
      <c r="N38" s="116"/>
      <c r="O38" s="116"/>
      <c r="P38" s="116"/>
      <c r="Q38" s="116"/>
    </row>
    <row r="39" spans="1:17" ht="67.95" customHeight="1">
      <c r="A39" s="117" t="s">
        <v>17</v>
      </c>
      <c r="B39" s="117" t="s">
        <v>22</v>
      </c>
      <c r="C39" s="117" t="s">
        <v>21</v>
      </c>
      <c r="D39" s="117" t="s">
        <v>18</v>
      </c>
      <c r="E39" s="115" t="s">
        <v>190</v>
      </c>
      <c r="F39" s="219" t="s">
        <v>16</v>
      </c>
      <c r="G39" s="47" t="s">
        <v>435</v>
      </c>
      <c r="H39" s="47" t="s">
        <v>435</v>
      </c>
      <c r="I39" s="19" t="s">
        <v>491</v>
      </c>
      <c r="J39" s="59" t="s">
        <v>430</v>
      </c>
      <c r="K39" s="180"/>
      <c r="L39" s="116"/>
      <c r="M39" s="116"/>
      <c r="N39" s="116"/>
      <c r="O39" s="116"/>
      <c r="P39" s="116"/>
      <c r="Q39" s="116"/>
    </row>
    <row r="40" spans="1:17" ht="90" customHeight="1">
      <c r="A40" s="117" t="s">
        <v>17</v>
      </c>
      <c r="B40" s="117" t="s">
        <v>22</v>
      </c>
      <c r="C40" s="117" t="s">
        <v>21</v>
      </c>
      <c r="D40" s="117" t="s">
        <v>22</v>
      </c>
      <c r="E40" s="115" t="s">
        <v>141</v>
      </c>
      <c r="F40" s="219" t="s">
        <v>16</v>
      </c>
      <c r="G40" s="47" t="s">
        <v>435</v>
      </c>
      <c r="H40" s="47" t="s">
        <v>435</v>
      </c>
      <c r="I40" s="19" t="s">
        <v>492</v>
      </c>
      <c r="J40" s="219" t="s">
        <v>439</v>
      </c>
      <c r="K40" s="127"/>
      <c r="L40" s="116"/>
      <c r="M40" s="116"/>
      <c r="N40" s="116"/>
      <c r="O40" s="116"/>
      <c r="P40" s="116"/>
      <c r="Q40" s="116"/>
    </row>
    <row r="41" spans="1:17" ht="43.5" customHeight="1">
      <c r="A41" s="117" t="s">
        <v>17</v>
      </c>
      <c r="B41" s="117" t="s">
        <v>22</v>
      </c>
      <c r="C41" s="117" t="s">
        <v>21</v>
      </c>
      <c r="D41" s="117" t="s">
        <v>25</v>
      </c>
      <c r="E41" s="115" t="s">
        <v>26</v>
      </c>
      <c r="F41" s="219" t="s">
        <v>16</v>
      </c>
      <c r="G41" s="47" t="s">
        <v>435</v>
      </c>
      <c r="H41" s="47" t="s">
        <v>435</v>
      </c>
      <c r="I41" s="19" t="s">
        <v>493</v>
      </c>
      <c r="J41" s="219" t="s">
        <v>425</v>
      </c>
      <c r="K41" s="127"/>
      <c r="L41" s="116"/>
      <c r="M41" s="116"/>
      <c r="N41" s="116"/>
      <c r="O41" s="116"/>
      <c r="P41" s="116"/>
      <c r="Q41" s="116"/>
    </row>
    <row r="42" spans="1:17" ht="81.599999999999994" customHeight="1">
      <c r="A42" s="117" t="s">
        <v>17</v>
      </c>
      <c r="B42" s="117" t="s">
        <v>22</v>
      </c>
      <c r="C42" s="117" t="s">
        <v>21</v>
      </c>
      <c r="D42" s="117" t="s">
        <v>39</v>
      </c>
      <c r="E42" s="172" t="s">
        <v>515</v>
      </c>
      <c r="F42" s="219" t="s">
        <v>16</v>
      </c>
      <c r="G42" s="47" t="s">
        <v>435</v>
      </c>
      <c r="H42" s="47" t="s">
        <v>435</v>
      </c>
      <c r="I42" s="19" t="s">
        <v>494</v>
      </c>
      <c r="J42" s="57" t="s">
        <v>424</v>
      </c>
      <c r="K42" s="182"/>
      <c r="L42" s="116"/>
      <c r="M42" s="116"/>
      <c r="N42" s="116"/>
      <c r="O42" s="116"/>
      <c r="P42" s="116"/>
      <c r="Q42" s="116"/>
    </row>
    <row r="43" spans="1:17" ht="81.599999999999994" customHeight="1">
      <c r="A43" s="167" t="s">
        <v>17</v>
      </c>
      <c r="B43" s="167" t="s">
        <v>22</v>
      </c>
      <c r="C43" s="167" t="s">
        <v>21</v>
      </c>
      <c r="D43" s="167" t="s">
        <v>46</v>
      </c>
      <c r="E43" s="19" t="s">
        <v>516</v>
      </c>
      <c r="F43" s="214" t="s">
        <v>16</v>
      </c>
      <c r="G43" s="47" t="s">
        <v>435</v>
      </c>
      <c r="H43" s="47" t="s">
        <v>435</v>
      </c>
      <c r="I43" s="19" t="s">
        <v>517</v>
      </c>
      <c r="J43" s="57" t="s">
        <v>518</v>
      </c>
      <c r="K43" s="182"/>
      <c r="L43" s="116"/>
      <c r="M43" s="116"/>
      <c r="N43" s="116"/>
      <c r="O43" s="116"/>
      <c r="P43" s="116"/>
      <c r="Q43" s="116"/>
    </row>
    <row r="44" spans="1:17" ht="55.95" customHeight="1">
      <c r="A44" s="117" t="s">
        <v>17</v>
      </c>
      <c r="B44" s="117" t="s">
        <v>22</v>
      </c>
      <c r="C44" s="117" t="s">
        <v>38</v>
      </c>
      <c r="D44" s="117"/>
      <c r="E44" s="19" t="s">
        <v>519</v>
      </c>
      <c r="F44" s="219" t="s">
        <v>16</v>
      </c>
      <c r="G44" s="47" t="s">
        <v>435</v>
      </c>
      <c r="H44" s="47" t="s">
        <v>435</v>
      </c>
      <c r="I44" s="115"/>
      <c r="J44" s="119"/>
      <c r="K44" s="183"/>
      <c r="L44" s="116"/>
      <c r="M44" s="116"/>
      <c r="N44" s="116"/>
      <c r="O44" s="116"/>
      <c r="P44" s="116"/>
      <c r="Q44" s="116"/>
    </row>
    <row r="45" spans="1:17" ht="93.75" customHeight="1">
      <c r="A45" s="117" t="s">
        <v>17</v>
      </c>
      <c r="B45" s="117" t="s">
        <v>22</v>
      </c>
      <c r="C45" s="117" t="s">
        <v>38</v>
      </c>
      <c r="D45" s="117" t="s">
        <v>18</v>
      </c>
      <c r="E45" s="115" t="s">
        <v>191</v>
      </c>
      <c r="F45" s="219" t="s">
        <v>16</v>
      </c>
      <c r="G45" s="47" t="s">
        <v>435</v>
      </c>
      <c r="H45" s="47" t="s">
        <v>435</v>
      </c>
      <c r="I45" s="115" t="s">
        <v>192</v>
      </c>
      <c r="J45" s="119" t="s">
        <v>440</v>
      </c>
      <c r="K45" s="183"/>
      <c r="L45" s="116"/>
      <c r="M45" s="116"/>
      <c r="N45" s="116"/>
      <c r="O45" s="116"/>
      <c r="P45" s="116"/>
      <c r="Q45" s="116"/>
    </row>
    <row r="46" spans="1:17" ht="129" customHeight="1">
      <c r="A46" s="117" t="s">
        <v>17</v>
      </c>
      <c r="B46" s="117" t="s">
        <v>22</v>
      </c>
      <c r="C46" s="117" t="s">
        <v>38</v>
      </c>
      <c r="D46" s="117" t="s">
        <v>22</v>
      </c>
      <c r="E46" s="115" t="s">
        <v>31</v>
      </c>
      <c r="F46" s="219" t="s">
        <v>16</v>
      </c>
      <c r="G46" s="47" t="s">
        <v>435</v>
      </c>
      <c r="H46" s="47" t="s">
        <v>435</v>
      </c>
      <c r="I46" s="19" t="s">
        <v>193</v>
      </c>
      <c r="J46" s="119" t="s">
        <v>320</v>
      </c>
      <c r="K46" s="183"/>
      <c r="L46" s="116"/>
      <c r="M46" s="116"/>
      <c r="N46" s="116"/>
      <c r="O46" s="116"/>
      <c r="P46" s="116"/>
      <c r="Q46" s="116"/>
    </row>
    <row r="47" spans="1:17" ht="57" customHeight="1">
      <c r="A47" s="117" t="s">
        <v>17</v>
      </c>
      <c r="B47" s="117" t="s">
        <v>22</v>
      </c>
      <c r="C47" s="117" t="s">
        <v>38</v>
      </c>
      <c r="D47" s="117" t="s">
        <v>25</v>
      </c>
      <c r="E47" s="115" t="s">
        <v>262</v>
      </c>
      <c r="F47" s="219" t="s">
        <v>16</v>
      </c>
      <c r="G47" s="47" t="s">
        <v>435</v>
      </c>
      <c r="H47" s="47" t="s">
        <v>435</v>
      </c>
      <c r="I47" s="19" t="s">
        <v>495</v>
      </c>
      <c r="J47" s="119" t="s">
        <v>586</v>
      </c>
      <c r="K47" s="180"/>
      <c r="L47" s="116"/>
      <c r="M47" s="116"/>
      <c r="N47" s="116"/>
      <c r="O47" s="116"/>
      <c r="P47" s="116"/>
      <c r="Q47" s="116"/>
    </row>
    <row r="48" spans="1:17" ht="29.4" customHeight="1">
      <c r="A48" s="167" t="s">
        <v>17</v>
      </c>
      <c r="B48" s="167" t="s">
        <v>22</v>
      </c>
      <c r="C48" s="167" t="s">
        <v>20</v>
      </c>
      <c r="D48" s="167"/>
      <c r="E48" s="19" t="s">
        <v>504</v>
      </c>
      <c r="F48" s="214" t="s">
        <v>16</v>
      </c>
      <c r="G48" s="47" t="s">
        <v>435</v>
      </c>
      <c r="H48" s="47" t="s">
        <v>435</v>
      </c>
      <c r="I48" s="115"/>
      <c r="J48" s="271"/>
      <c r="K48" s="180"/>
      <c r="L48" s="116"/>
      <c r="M48" s="116"/>
      <c r="N48" s="116"/>
      <c r="O48" s="116"/>
      <c r="P48" s="116"/>
      <c r="Q48" s="116"/>
    </row>
    <row r="49" spans="1:17" ht="57" customHeight="1">
      <c r="A49" s="167" t="s">
        <v>17</v>
      </c>
      <c r="B49" s="167" t="s">
        <v>22</v>
      </c>
      <c r="C49" s="167" t="s">
        <v>20</v>
      </c>
      <c r="D49" s="167" t="s">
        <v>18</v>
      </c>
      <c r="E49" s="19" t="s">
        <v>290</v>
      </c>
      <c r="F49" s="214" t="s">
        <v>16</v>
      </c>
      <c r="G49" s="47" t="s">
        <v>435</v>
      </c>
      <c r="H49" s="47" t="s">
        <v>435</v>
      </c>
      <c r="I49" s="19" t="s">
        <v>496</v>
      </c>
      <c r="J49" s="119" t="s">
        <v>587</v>
      </c>
      <c r="K49" s="184"/>
      <c r="L49" s="116"/>
      <c r="M49" s="116"/>
      <c r="N49" s="116"/>
      <c r="O49" s="116"/>
      <c r="P49" s="116"/>
      <c r="Q49" s="116"/>
    </row>
    <row r="50" spans="1:17" ht="43.95" customHeight="1">
      <c r="A50" s="167" t="s">
        <v>17</v>
      </c>
      <c r="B50" s="167" t="s">
        <v>22</v>
      </c>
      <c r="C50" s="167" t="s">
        <v>20</v>
      </c>
      <c r="D50" s="167" t="s">
        <v>22</v>
      </c>
      <c r="E50" s="19" t="s">
        <v>505</v>
      </c>
      <c r="F50" s="214" t="s">
        <v>16</v>
      </c>
      <c r="G50" s="47" t="s">
        <v>435</v>
      </c>
      <c r="H50" s="47" t="s">
        <v>435</v>
      </c>
      <c r="I50" s="19" t="s">
        <v>497</v>
      </c>
      <c r="J50" s="119" t="s">
        <v>438</v>
      </c>
      <c r="K50" s="184"/>
      <c r="L50" s="116"/>
      <c r="M50" s="116"/>
      <c r="N50" s="116"/>
      <c r="O50" s="116"/>
      <c r="P50" s="116"/>
      <c r="Q50" s="116"/>
    </row>
    <row r="51" spans="1:17" ht="111.6" customHeight="1">
      <c r="A51" s="168" t="s">
        <v>17</v>
      </c>
      <c r="B51" s="168" t="s">
        <v>22</v>
      </c>
      <c r="C51" s="168" t="s">
        <v>20</v>
      </c>
      <c r="D51" s="169">
        <v>3</v>
      </c>
      <c r="E51" s="166" t="s">
        <v>506</v>
      </c>
      <c r="F51" s="170" t="s">
        <v>16</v>
      </c>
      <c r="G51" s="47"/>
      <c r="H51" s="47"/>
      <c r="I51" s="19" t="s">
        <v>588</v>
      </c>
      <c r="J51" s="120" t="s">
        <v>589</v>
      </c>
      <c r="K51" s="185"/>
      <c r="L51" s="116"/>
      <c r="M51" s="116"/>
      <c r="N51" s="116"/>
      <c r="O51" s="116"/>
      <c r="P51" s="116"/>
      <c r="Q51" s="116"/>
    </row>
    <row r="52" spans="1:17" ht="97.95" customHeight="1">
      <c r="A52" s="168" t="s">
        <v>17</v>
      </c>
      <c r="B52" s="167" t="s">
        <v>22</v>
      </c>
      <c r="C52" s="167" t="s">
        <v>20</v>
      </c>
      <c r="D52" s="167" t="s">
        <v>39</v>
      </c>
      <c r="E52" s="19" t="s">
        <v>507</v>
      </c>
      <c r="F52" s="170" t="s">
        <v>16</v>
      </c>
      <c r="G52" s="47"/>
      <c r="H52" s="47"/>
      <c r="I52" s="19" t="s">
        <v>511</v>
      </c>
      <c r="J52" s="119" t="s">
        <v>520</v>
      </c>
      <c r="K52" s="185"/>
      <c r="L52" s="116"/>
      <c r="M52" s="116"/>
      <c r="N52" s="116"/>
      <c r="O52" s="116"/>
      <c r="P52" s="116"/>
      <c r="Q52" s="116"/>
    </row>
    <row r="53" spans="1:17" ht="140.4" customHeight="1">
      <c r="A53" s="168" t="s">
        <v>17</v>
      </c>
      <c r="B53" s="167" t="s">
        <v>22</v>
      </c>
      <c r="C53" s="167" t="s">
        <v>20</v>
      </c>
      <c r="D53" s="167" t="s">
        <v>46</v>
      </c>
      <c r="E53" s="19" t="s">
        <v>34</v>
      </c>
      <c r="F53" s="170" t="s">
        <v>16</v>
      </c>
      <c r="G53" s="47"/>
      <c r="H53" s="47"/>
      <c r="I53" s="19" t="s">
        <v>512</v>
      </c>
      <c r="J53" s="120" t="s">
        <v>522</v>
      </c>
      <c r="K53" s="185"/>
      <c r="L53" s="116"/>
      <c r="M53" s="116"/>
      <c r="N53" s="116"/>
      <c r="O53" s="116"/>
      <c r="P53" s="116"/>
      <c r="Q53" s="116"/>
    </row>
    <row r="54" spans="1:17" ht="114" customHeight="1">
      <c r="A54" s="168" t="s">
        <v>17</v>
      </c>
      <c r="B54" s="167" t="s">
        <v>22</v>
      </c>
      <c r="C54" s="167" t="s">
        <v>28</v>
      </c>
      <c r="D54" s="167"/>
      <c r="E54" s="19" t="s">
        <v>508</v>
      </c>
      <c r="F54" s="170" t="s">
        <v>509</v>
      </c>
      <c r="G54" s="47" t="s">
        <v>310</v>
      </c>
      <c r="H54" s="47" t="s">
        <v>310</v>
      </c>
      <c r="I54" s="171" t="s">
        <v>513</v>
      </c>
      <c r="J54" s="272" t="s">
        <v>521</v>
      </c>
      <c r="K54" s="174"/>
      <c r="L54" s="116"/>
      <c r="M54" s="116"/>
      <c r="N54" s="116"/>
      <c r="O54" s="116"/>
      <c r="P54" s="116"/>
      <c r="Q54" s="116"/>
    </row>
    <row r="55" spans="1:17" ht="139.19999999999999" customHeight="1">
      <c r="A55" s="168" t="s">
        <v>17</v>
      </c>
      <c r="B55" s="167" t="s">
        <v>22</v>
      </c>
      <c r="C55" s="167" t="s">
        <v>24</v>
      </c>
      <c r="D55" s="167"/>
      <c r="E55" s="273" t="s">
        <v>510</v>
      </c>
      <c r="F55" s="170" t="s">
        <v>509</v>
      </c>
      <c r="G55" s="47" t="s">
        <v>435</v>
      </c>
      <c r="H55" s="47" t="s">
        <v>435</v>
      </c>
      <c r="I55" s="171" t="s">
        <v>514</v>
      </c>
      <c r="J55" s="59" t="s">
        <v>565</v>
      </c>
      <c r="K55" s="174"/>
      <c r="L55" s="116"/>
      <c r="M55" s="116"/>
      <c r="N55" s="116"/>
      <c r="O55" s="116"/>
      <c r="P55" s="116"/>
      <c r="Q55" s="116"/>
    </row>
    <row r="56" spans="1:17" ht="151.19999999999999" customHeight="1">
      <c r="A56" s="50" t="s">
        <v>17</v>
      </c>
      <c r="B56" s="50" t="s">
        <v>22</v>
      </c>
      <c r="C56" s="50" t="s">
        <v>17</v>
      </c>
      <c r="D56" s="50"/>
      <c r="E56" s="19" t="s">
        <v>498</v>
      </c>
      <c r="F56" s="219" t="s">
        <v>16</v>
      </c>
      <c r="G56" s="47" t="s">
        <v>435</v>
      </c>
      <c r="H56" s="47" t="s">
        <v>435</v>
      </c>
      <c r="I56" s="115" t="s">
        <v>321</v>
      </c>
      <c r="J56" s="119" t="s">
        <v>434</v>
      </c>
      <c r="K56" s="274"/>
      <c r="L56" s="116"/>
      <c r="M56" s="116"/>
      <c r="N56" s="116"/>
      <c r="O56" s="116"/>
      <c r="P56" s="116"/>
      <c r="Q56" s="116"/>
    </row>
    <row r="57" spans="1:17" ht="82.5" customHeight="1">
      <c r="A57" s="117" t="s">
        <v>17</v>
      </c>
      <c r="B57" s="117" t="s">
        <v>22</v>
      </c>
      <c r="C57" s="117" t="s">
        <v>30</v>
      </c>
      <c r="D57" s="50"/>
      <c r="E57" s="19" t="s">
        <v>36</v>
      </c>
      <c r="F57" s="219" t="s">
        <v>16</v>
      </c>
      <c r="G57" s="47" t="s">
        <v>435</v>
      </c>
      <c r="H57" s="47" t="s">
        <v>435</v>
      </c>
      <c r="I57" s="275" t="s">
        <v>500</v>
      </c>
      <c r="J57" s="119" t="s">
        <v>346</v>
      </c>
      <c r="K57" s="274"/>
      <c r="L57" s="116"/>
      <c r="M57" s="116"/>
      <c r="N57" s="116"/>
      <c r="O57" s="116"/>
      <c r="P57" s="116"/>
      <c r="Q57" s="116"/>
    </row>
    <row r="58" spans="1:17" ht="69" customHeight="1">
      <c r="A58" s="117" t="s">
        <v>17</v>
      </c>
      <c r="B58" s="117" t="s">
        <v>22</v>
      </c>
      <c r="C58" s="117" t="s">
        <v>32</v>
      </c>
      <c r="D58" s="117"/>
      <c r="E58" s="19" t="s">
        <v>196</v>
      </c>
      <c r="F58" s="219" t="s">
        <v>16</v>
      </c>
      <c r="G58" s="47" t="s">
        <v>435</v>
      </c>
      <c r="H58" s="47" t="s">
        <v>435</v>
      </c>
      <c r="I58" s="19" t="s">
        <v>501</v>
      </c>
      <c r="J58" s="119" t="s">
        <v>436</v>
      </c>
      <c r="K58" s="184"/>
      <c r="L58" s="116"/>
      <c r="M58" s="116"/>
      <c r="N58" s="116"/>
      <c r="O58" s="116"/>
      <c r="P58" s="116"/>
      <c r="Q58" s="116"/>
    </row>
    <row r="59" spans="1:17" ht="181.95" customHeight="1">
      <c r="A59" s="117" t="s">
        <v>17</v>
      </c>
      <c r="B59" s="117" t="s">
        <v>22</v>
      </c>
      <c r="C59" s="117" t="s">
        <v>126</v>
      </c>
      <c r="D59" s="117"/>
      <c r="E59" s="19" t="s">
        <v>263</v>
      </c>
      <c r="F59" s="219" t="s">
        <v>16</v>
      </c>
      <c r="G59" s="47" t="s">
        <v>435</v>
      </c>
      <c r="H59" s="47" t="s">
        <v>435</v>
      </c>
      <c r="I59" s="19" t="s">
        <v>502</v>
      </c>
      <c r="J59" s="119" t="s">
        <v>437</v>
      </c>
      <c r="K59" s="184"/>
      <c r="L59" s="116"/>
      <c r="M59" s="116"/>
      <c r="N59" s="116"/>
      <c r="O59" s="116"/>
      <c r="P59" s="116"/>
      <c r="Q59" s="116"/>
    </row>
    <row r="60" spans="1:17" ht="71.400000000000006" customHeight="1">
      <c r="A60" s="122" t="s">
        <v>17</v>
      </c>
      <c r="B60" s="117" t="s">
        <v>22</v>
      </c>
      <c r="C60" s="117" t="s">
        <v>128</v>
      </c>
      <c r="D60" s="276"/>
      <c r="E60" s="166" t="s">
        <v>499</v>
      </c>
      <c r="F60" s="219" t="s">
        <v>16</v>
      </c>
      <c r="G60" s="47" t="s">
        <v>435</v>
      </c>
      <c r="H60" s="47" t="s">
        <v>435</v>
      </c>
      <c r="I60" s="277" t="s">
        <v>503</v>
      </c>
      <c r="J60" s="121" t="s">
        <v>426</v>
      </c>
      <c r="K60" s="278"/>
      <c r="L60" s="116"/>
      <c r="M60" s="116"/>
      <c r="N60" s="116"/>
      <c r="O60" s="116"/>
      <c r="P60" s="116"/>
      <c r="Q60" s="116"/>
    </row>
    <row r="61" spans="1:17" s="66" customFormat="1" ht="23.25" customHeight="1">
      <c r="A61" s="139" t="s">
        <v>17</v>
      </c>
      <c r="B61" s="216">
        <v>3</v>
      </c>
      <c r="C61" s="140"/>
      <c r="D61" s="117"/>
      <c r="E61" s="388" t="s">
        <v>197</v>
      </c>
      <c r="F61" s="388"/>
      <c r="G61" s="388"/>
      <c r="H61" s="388"/>
      <c r="I61" s="388"/>
      <c r="J61" s="388"/>
      <c r="K61" s="186"/>
      <c r="L61" s="141"/>
      <c r="M61" s="141"/>
      <c r="N61" s="141"/>
      <c r="O61" s="141"/>
      <c r="P61" s="141"/>
      <c r="Q61" s="141"/>
    </row>
    <row r="62" spans="1:17" ht="33" customHeight="1">
      <c r="A62" s="117" t="s">
        <v>17</v>
      </c>
      <c r="B62" s="117" t="s">
        <v>25</v>
      </c>
      <c r="C62" s="117" t="s">
        <v>19</v>
      </c>
      <c r="D62" s="115"/>
      <c r="E62" s="118" t="s">
        <v>68</v>
      </c>
      <c r="F62" s="219"/>
      <c r="G62" s="47" t="s">
        <v>435</v>
      </c>
      <c r="H62" s="47" t="s">
        <v>435</v>
      </c>
      <c r="I62" s="118"/>
      <c r="J62" s="59"/>
      <c r="K62" s="181"/>
      <c r="L62" s="116"/>
      <c r="M62" s="116"/>
      <c r="N62" s="116"/>
      <c r="O62" s="116"/>
      <c r="P62" s="116"/>
      <c r="Q62" s="116"/>
    </row>
    <row r="63" spans="1:17" ht="66.75" customHeight="1">
      <c r="A63" s="117" t="s">
        <v>17</v>
      </c>
      <c r="B63" s="117" t="s">
        <v>25</v>
      </c>
      <c r="C63" s="117" t="s">
        <v>19</v>
      </c>
      <c r="D63" s="117"/>
      <c r="E63" s="118" t="s">
        <v>264</v>
      </c>
      <c r="F63" s="219" t="s">
        <v>199</v>
      </c>
      <c r="G63" s="47" t="s">
        <v>435</v>
      </c>
      <c r="H63" s="47" t="s">
        <v>435</v>
      </c>
      <c r="I63" s="129" t="s">
        <v>265</v>
      </c>
      <c r="J63" s="121" t="s">
        <v>344</v>
      </c>
      <c r="K63" s="187"/>
      <c r="L63" s="116"/>
      <c r="M63" s="116"/>
      <c r="N63" s="116"/>
      <c r="O63" s="116"/>
      <c r="P63" s="116"/>
      <c r="Q63" s="116"/>
    </row>
    <row r="64" spans="1:17" s="128" customFormat="1" ht="101.25" customHeight="1">
      <c r="A64" s="117" t="s">
        <v>17</v>
      </c>
      <c r="B64" s="117" t="s">
        <v>25</v>
      </c>
      <c r="C64" s="117" t="s">
        <v>19</v>
      </c>
      <c r="D64" s="117" t="s">
        <v>39</v>
      </c>
      <c r="E64" s="127" t="s">
        <v>441</v>
      </c>
      <c r="F64" s="219" t="s">
        <v>527</v>
      </c>
      <c r="G64" s="47" t="s">
        <v>435</v>
      </c>
      <c r="H64" s="47" t="s">
        <v>435</v>
      </c>
      <c r="I64" s="218" t="s">
        <v>442</v>
      </c>
      <c r="J64" s="176" t="s">
        <v>561</v>
      </c>
      <c r="K64" s="188"/>
    </row>
    <row r="65" spans="1:17" ht="32.25" customHeight="1">
      <c r="A65" s="117" t="s">
        <v>17</v>
      </c>
      <c r="B65" s="117" t="s">
        <v>25</v>
      </c>
      <c r="C65" s="122" t="s">
        <v>21</v>
      </c>
      <c r="D65" s="117"/>
      <c r="E65" s="118" t="s">
        <v>69</v>
      </c>
      <c r="F65" s="219"/>
      <c r="G65" s="47" t="s">
        <v>435</v>
      </c>
      <c r="H65" s="47" t="s">
        <v>435</v>
      </c>
      <c r="I65" s="118"/>
      <c r="J65" s="121"/>
      <c r="K65" s="189"/>
      <c r="L65" s="116"/>
      <c r="M65" s="116"/>
      <c r="N65" s="116"/>
      <c r="O65" s="116"/>
      <c r="P65" s="116"/>
      <c r="Q65" s="116"/>
    </row>
    <row r="66" spans="1:17" ht="77.25" customHeight="1">
      <c r="A66" s="117" t="s">
        <v>17</v>
      </c>
      <c r="B66" s="117" t="s">
        <v>25</v>
      </c>
      <c r="C66" s="117" t="s">
        <v>21</v>
      </c>
      <c r="D66" s="122" t="s">
        <v>18</v>
      </c>
      <c r="E66" s="118" t="s">
        <v>264</v>
      </c>
      <c r="F66" s="219" t="s">
        <v>198</v>
      </c>
      <c r="G66" s="47" t="s">
        <v>435</v>
      </c>
      <c r="H66" s="47" t="s">
        <v>435</v>
      </c>
      <c r="I66" s="118" t="s">
        <v>322</v>
      </c>
      <c r="J66" s="130" t="s">
        <v>341</v>
      </c>
      <c r="K66" s="190"/>
      <c r="L66" s="116"/>
      <c r="M66" s="116"/>
      <c r="N66" s="116"/>
      <c r="O66" s="116"/>
      <c r="P66" s="116"/>
      <c r="Q66" s="116"/>
    </row>
    <row r="67" spans="1:17" ht="45" customHeight="1">
      <c r="A67" s="117" t="s">
        <v>17</v>
      </c>
      <c r="B67" s="117" t="s">
        <v>25</v>
      </c>
      <c r="C67" s="117" t="s">
        <v>21</v>
      </c>
      <c r="D67" s="117" t="s">
        <v>22</v>
      </c>
      <c r="E67" s="118" t="s">
        <v>375</v>
      </c>
      <c r="F67" s="219" t="s">
        <v>16</v>
      </c>
      <c r="G67" s="47" t="s">
        <v>435</v>
      </c>
      <c r="H67" s="47" t="s">
        <v>435</v>
      </c>
      <c r="I67" s="118" t="s">
        <v>376</v>
      </c>
      <c r="J67" s="121" t="s">
        <v>450</v>
      </c>
      <c r="K67" s="190"/>
      <c r="L67" s="116"/>
      <c r="M67" s="116"/>
      <c r="N67" s="116"/>
      <c r="O67" s="116"/>
      <c r="P67" s="116"/>
      <c r="Q67" s="116"/>
    </row>
    <row r="68" spans="1:17" s="128" customFormat="1" ht="101.25" customHeight="1">
      <c r="A68" s="117" t="s">
        <v>17</v>
      </c>
      <c r="B68" s="117" t="s">
        <v>25</v>
      </c>
      <c r="C68" s="117" t="s">
        <v>21</v>
      </c>
      <c r="D68" s="117" t="s">
        <v>25</v>
      </c>
      <c r="E68" s="118" t="s">
        <v>441</v>
      </c>
      <c r="F68" s="219" t="s">
        <v>526</v>
      </c>
      <c r="G68" s="47" t="s">
        <v>435</v>
      </c>
      <c r="H68" s="47" t="s">
        <v>435</v>
      </c>
      <c r="I68" s="218" t="s">
        <v>442</v>
      </c>
      <c r="J68" s="267" t="s">
        <v>443</v>
      </c>
      <c r="K68" s="188"/>
    </row>
    <row r="69" spans="1:17" ht="24.75" customHeight="1">
      <c r="A69" s="138" t="s">
        <v>17</v>
      </c>
      <c r="B69" s="138" t="s">
        <v>25</v>
      </c>
      <c r="C69" s="138" t="s">
        <v>20</v>
      </c>
      <c r="D69" s="117"/>
      <c r="E69" s="279" t="s">
        <v>291</v>
      </c>
      <c r="F69" s="280"/>
      <c r="G69" s="47" t="s">
        <v>435</v>
      </c>
      <c r="H69" s="47" t="s">
        <v>435</v>
      </c>
      <c r="I69" s="279"/>
      <c r="J69" s="281"/>
      <c r="K69" s="181"/>
      <c r="L69" s="116"/>
      <c r="M69" s="116"/>
      <c r="N69" s="116"/>
      <c r="O69" s="116"/>
      <c r="P69" s="116"/>
      <c r="Q69" s="116"/>
    </row>
    <row r="70" spans="1:17" ht="81" customHeight="1">
      <c r="A70" s="117" t="s">
        <v>17</v>
      </c>
      <c r="B70" s="117" t="s">
        <v>25</v>
      </c>
      <c r="C70" s="117" t="s">
        <v>20</v>
      </c>
      <c r="D70" s="138" t="s">
        <v>18</v>
      </c>
      <c r="E70" s="115" t="s">
        <v>264</v>
      </c>
      <c r="F70" s="219" t="s">
        <v>198</v>
      </c>
      <c r="G70" s="47" t="s">
        <v>435</v>
      </c>
      <c r="H70" s="47" t="s">
        <v>435</v>
      </c>
      <c r="I70" s="219" t="s">
        <v>322</v>
      </c>
      <c r="J70" s="130" t="s">
        <v>343</v>
      </c>
      <c r="K70" s="191"/>
      <c r="L70" s="116"/>
      <c r="M70" s="116"/>
      <c r="N70" s="116"/>
      <c r="O70" s="116"/>
      <c r="P70" s="116"/>
      <c r="Q70" s="116"/>
    </row>
    <row r="71" spans="1:17" ht="33.75" customHeight="1">
      <c r="A71" s="117" t="s">
        <v>17</v>
      </c>
      <c r="B71" s="117" t="s">
        <v>25</v>
      </c>
      <c r="C71" s="117" t="s">
        <v>20</v>
      </c>
      <c r="D71" s="117" t="s">
        <v>22</v>
      </c>
      <c r="E71" s="115" t="s">
        <v>377</v>
      </c>
      <c r="F71" s="219" t="s">
        <v>16</v>
      </c>
      <c r="G71" s="47" t="s">
        <v>435</v>
      </c>
      <c r="H71" s="47" t="s">
        <v>435</v>
      </c>
      <c r="I71" s="118" t="s">
        <v>377</v>
      </c>
      <c r="J71" s="121" t="s">
        <v>450</v>
      </c>
      <c r="K71" s="191"/>
      <c r="L71" s="116"/>
      <c r="M71" s="116"/>
      <c r="N71" s="116"/>
      <c r="O71" s="116"/>
      <c r="P71" s="116"/>
      <c r="Q71" s="116"/>
    </row>
    <row r="72" spans="1:17" ht="33" customHeight="1">
      <c r="A72" s="117" t="s">
        <v>17</v>
      </c>
      <c r="B72" s="117" t="s">
        <v>25</v>
      </c>
      <c r="C72" s="117" t="s">
        <v>28</v>
      </c>
      <c r="D72" s="117"/>
      <c r="E72" s="118" t="s">
        <v>73</v>
      </c>
      <c r="F72" s="219"/>
      <c r="G72" s="47" t="s">
        <v>435</v>
      </c>
      <c r="H72" s="47" t="s">
        <v>435</v>
      </c>
      <c r="I72" s="118"/>
      <c r="J72" s="59"/>
      <c r="K72" s="181"/>
      <c r="L72" s="116"/>
      <c r="M72" s="116"/>
      <c r="N72" s="116"/>
      <c r="O72" s="116"/>
      <c r="P72" s="116"/>
      <c r="Q72" s="116"/>
    </row>
    <row r="73" spans="1:17" ht="63.75" customHeight="1">
      <c r="A73" s="117" t="s">
        <v>17</v>
      </c>
      <c r="B73" s="117" t="s">
        <v>25</v>
      </c>
      <c r="C73" s="117" t="s">
        <v>28</v>
      </c>
      <c r="D73" s="117" t="s">
        <v>18</v>
      </c>
      <c r="E73" s="118" t="s">
        <v>264</v>
      </c>
      <c r="F73" s="219" t="s">
        <v>323</v>
      </c>
      <c r="G73" s="47" t="s">
        <v>435</v>
      </c>
      <c r="H73" s="47" t="s">
        <v>435</v>
      </c>
      <c r="I73" s="118" t="s">
        <v>322</v>
      </c>
      <c r="J73" s="219" t="s">
        <v>342</v>
      </c>
      <c r="K73" s="191"/>
      <c r="L73" s="116"/>
      <c r="M73" s="116"/>
      <c r="N73" s="116"/>
      <c r="O73" s="116"/>
      <c r="P73" s="116"/>
      <c r="Q73" s="116"/>
    </row>
    <row r="74" spans="1:17" ht="30" customHeight="1">
      <c r="A74" s="117" t="s">
        <v>17</v>
      </c>
      <c r="B74" s="117" t="s">
        <v>25</v>
      </c>
      <c r="C74" s="117" t="s">
        <v>24</v>
      </c>
      <c r="D74" s="117"/>
      <c r="E74" s="118" t="s">
        <v>74</v>
      </c>
      <c r="F74" s="219"/>
      <c r="G74" s="47" t="s">
        <v>435</v>
      </c>
      <c r="H74" s="47" t="s">
        <v>435</v>
      </c>
      <c r="I74" s="118"/>
      <c r="J74" s="59"/>
      <c r="K74" s="181"/>
      <c r="L74" s="116"/>
      <c r="M74" s="116"/>
      <c r="N74" s="116"/>
      <c r="O74" s="116"/>
      <c r="P74" s="116"/>
      <c r="Q74" s="116"/>
    </row>
    <row r="75" spans="1:17" ht="75.75" customHeight="1">
      <c r="A75" s="117" t="s">
        <v>17</v>
      </c>
      <c r="B75" s="117" t="s">
        <v>25</v>
      </c>
      <c r="C75" s="117" t="s">
        <v>24</v>
      </c>
      <c r="D75" s="117" t="s">
        <v>18</v>
      </c>
      <c r="E75" s="118" t="s">
        <v>324</v>
      </c>
      <c r="F75" s="219" t="s">
        <v>525</v>
      </c>
      <c r="G75" s="47" t="s">
        <v>435</v>
      </c>
      <c r="H75" s="47" t="s">
        <v>435</v>
      </c>
      <c r="I75" s="118" t="s">
        <v>75</v>
      </c>
      <c r="J75" s="59" t="s">
        <v>451</v>
      </c>
      <c r="K75" s="189"/>
      <c r="L75" s="116"/>
      <c r="M75" s="116"/>
      <c r="N75" s="116"/>
      <c r="O75" s="116"/>
      <c r="P75" s="116"/>
      <c r="Q75" s="116"/>
    </row>
    <row r="76" spans="1:17" ht="60.75" customHeight="1">
      <c r="A76" s="117" t="s">
        <v>17</v>
      </c>
      <c r="B76" s="117" t="s">
        <v>25</v>
      </c>
      <c r="C76" s="117" t="s">
        <v>24</v>
      </c>
      <c r="D76" s="117" t="s">
        <v>22</v>
      </c>
      <c r="E76" s="115" t="s">
        <v>264</v>
      </c>
      <c r="F76" s="219" t="s">
        <v>198</v>
      </c>
      <c r="G76" s="47" t="s">
        <v>435</v>
      </c>
      <c r="H76" s="47" t="s">
        <v>435</v>
      </c>
      <c r="I76" s="115" t="s">
        <v>322</v>
      </c>
      <c r="J76" s="57" t="s">
        <v>345</v>
      </c>
      <c r="K76" s="181"/>
      <c r="L76" s="116"/>
      <c r="M76" s="116"/>
      <c r="N76" s="116"/>
      <c r="O76" s="116"/>
      <c r="P76" s="116"/>
      <c r="Q76" s="116"/>
    </row>
    <row r="77" spans="1:17" ht="223.2" customHeight="1">
      <c r="A77" s="117" t="s">
        <v>17</v>
      </c>
      <c r="B77" s="117" t="s">
        <v>25</v>
      </c>
      <c r="C77" s="117" t="s">
        <v>17</v>
      </c>
      <c r="D77" s="117"/>
      <c r="E77" s="118" t="s">
        <v>76</v>
      </c>
      <c r="F77" s="219" t="s">
        <v>16</v>
      </c>
      <c r="G77" s="47" t="s">
        <v>435</v>
      </c>
      <c r="H77" s="47" t="s">
        <v>435</v>
      </c>
      <c r="I77" s="118" t="s">
        <v>77</v>
      </c>
      <c r="J77" s="282" t="s">
        <v>444</v>
      </c>
      <c r="K77" s="181"/>
      <c r="L77" s="380"/>
      <c r="M77" s="380"/>
      <c r="N77" s="380"/>
      <c r="O77" s="380"/>
      <c r="P77" s="380"/>
      <c r="Q77" s="380"/>
    </row>
    <row r="78" spans="1:17" ht="52.2" customHeight="1">
      <c r="A78" s="117" t="s">
        <v>17</v>
      </c>
      <c r="B78" s="117" t="s">
        <v>25</v>
      </c>
      <c r="C78" s="117" t="s">
        <v>30</v>
      </c>
      <c r="D78" s="117"/>
      <c r="E78" s="118" t="s">
        <v>523</v>
      </c>
      <c r="F78" s="219" t="s">
        <v>524</v>
      </c>
      <c r="G78" s="47"/>
      <c r="H78" s="47"/>
      <c r="I78" s="118"/>
      <c r="J78" s="282" t="s">
        <v>568</v>
      </c>
      <c r="K78" s="181"/>
      <c r="L78" s="283"/>
      <c r="M78" s="283"/>
      <c r="N78" s="283"/>
      <c r="O78" s="283"/>
      <c r="P78" s="283"/>
      <c r="Q78" s="283"/>
    </row>
    <row r="79" spans="1:17" ht="174" customHeight="1">
      <c r="A79" s="117" t="s">
        <v>17</v>
      </c>
      <c r="B79" s="117" t="s">
        <v>25</v>
      </c>
      <c r="C79" s="117" t="s">
        <v>32</v>
      </c>
      <c r="D79" s="117"/>
      <c r="E79" s="118" t="s">
        <v>338</v>
      </c>
      <c r="F79" s="219" t="s">
        <v>339</v>
      </c>
      <c r="G79" s="47" t="s">
        <v>435</v>
      </c>
      <c r="H79" s="47" t="s">
        <v>435</v>
      </c>
      <c r="I79" s="118" t="s">
        <v>78</v>
      </c>
      <c r="J79" s="121" t="s">
        <v>576</v>
      </c>
      <c r="K79" s="183"/>
      <c r="L79" s="380"/>
      <c r="M79" s="380"/>
      <c r="N79" s="380"/>
      <c r="O79" s="380"/>
      <c r="P79" s="380"/>
      <c r="Q79" s="380"/>
    </row>
    <row r="80" spans="1:17" ht="59.25" customHeight="1">
      <c r="A80" s="117" t="s">
        <v>17</v>
      </c>
      <c r="B80" s="117" t="s">
        <v>25</v>
      </c>
      <c r="C80" s="117" t="s">
        <v>126</v>
      </c>
      <c r="D80" s="117"/>
      <c r="E80" s="118" t="s">
        <v>79</v>
      </c>
      <c r="F80" s="219" t="s">
        <v>528</v>
      </c>
      <c r="G80" s="47" t="s">
        <v>435</v>
      </c>
      <c r="H80" s="47" t="s">
        <v>435</v>
      </c>
      <c r="I80" s="118" t="s">
        <v>80</v>
      </c>
      <c r="J80" s="59" t="s">
        <v>567</v>
      </c>
      <c r="K80" s="183"/>
      <c r="L80" s="116"/>
      <c r="M80" s="116"/>
      <c r="N80" s="116"/>
      <c r="O80" s="116"/>
      <c r="P80" s="116"/>
      <c r="Q80" s="116"/>
    </row>
    <row r="81" spans="1:17" ht="72.75" customHeight="1">
      <c r="A81" s="117" t="s">
        <v>17</v>
      </c>
      <c r="B81" s="117" t="s">
        <v>25</v>
      </c>
      <c r="C81" s="117" t="s">
        <v>33</v>
      </c>
      <c r="D81" s="117"/>
      <c r="E81" s="118" t="s">
        <v>238</v>
      </c>
      <c r="F81" s="219" t="s">
        <v>527</v>
      </c>
      <c r="G81" s="47" t="s">
        <v>435</v>
      </c>
      <c r="H81" s="47" t="s">
        <v>435</v>
      </c>
      <c r="I81" s="118" t="s">
        <v>80</v>
      </c>
      <c r="J81" s="219" t="s">
        <v>566</v>
      </c>
      <c r="K81" s="284" t="s">
        <v>537</v>
      </c>
      <c r="L81" s="116"/>
      <c r="M81" s="116"/>
      <c r="N81" s="116"/>
      <c r="O81" s="116"/>
      <c r="P81" s="116"/>
      <c r="Q81" s="116"/>
    </row>
    <row r="82" spans="1:17" s="66" customFormat="1" ht="29.25" customHeight="1">
      <c r="A82" s="215">
        <v>7</v>
      </c>
      <c r="B82" s="215">
        <v>4</v>
      </c>
      <c r="C82" s="215"/>
      <c r="D82" s="117"/>
      <c r="E82" s="385" t="s">
        <v>40</v>
      </c>
      <c r="F82" s="386"/>
      <c r="G82" s="386"/>
      <c r="H82" s="386"/>
      <c r="I82" s="386"/>
      <c r="J82" s="386"/>
      <c r="K82" s="387"/>
    </row>
    <row r="83" spans="1:17" ht="79.95" customHeight="1">
      <c r="A83" s="117" t="s">
        <v>17</v>
      </c>
      <c r="B83" s="117" t="s">
        <v>39</v>
      </c>
      <c r="C83" s="117" t="s">
        <v>19</v>
      </c>
      <c r="D83" s="218"/>
      <c r="E83" s="118" t="s">
        <v>266</v>
      </c>
      <c r="F83" s="219" t="s">
        <v>16</v>
      </c>
      <c r="G83" s="47" t="s">
        <v>435</v>
      </c>
      <c r="H83" s="47" t="s">
        <v>435</v>
      </c>
      <c r="I83" s="118"/>
      <c r="J83" s="130" t="s">
        <v>572</v>
      </c>
      <c r="K83" s="127"/>
    </row>
    <row r="84" spans="1:17" ht="56.4" customHeight="1">
      <c r="A84" s="167" t="s">
        <v>17</v>
      </c>
      <c r="B84" s="167" t="s">
        <v>39</v>
      </c>
      <c r="C84" s="167" t="s">
        <v>19</v>
      </c>
      <c r="D84" s="167" t="s">
        <v>18</v>
      </c>
      <c r="E84" s="171" t="s">
        <v>538</v>
      </c>
      <c r="F84" s="214" t="s">
        <v>16</v>
      </c>
      <c r="G84" s="47" t="s">
        <v>435</v>
      </c>
      <c r="H84" s="47" t="s">
        <v>435</v>
      </c>
      <c r="I84" s="118" t="s">
        <v>370</v>
      </c>
      <c r="J84" s="219" t="s">
        <v>573</v>
      </c>
      <c r="K84" s="127"/>
    </row>
    <row r="85" spans="1:17" ht="40.799999999999997">
      <c r="A85" s="117" t="s">
        <v>17</v>
      </c>
      <c r="B85" s="117" t="s">
        <v>39</v>
      </c>
      <c r="C85" s="117" t="s">
        <v>21</v>
      </c>
      <c r="D85" s="117"/>
      <c r="E85" s="118" t="s">
        <v>41</v>
      </c>
      <c r="F85" s="219" t="s">
        <v>16</v>
      </c>
      <c r="G85" s="47" t="s">
        <v>435</v>
      </c>
      <c r="H85" s="47" t="s">
        <v>435</v>
      </c>
      <c r="I85" s="118" t="s">
        <v>210</v>
      </c>
      <c r="J85" s="219" t="s">
        <v>551</v>
      </c>
      <c r="K85" s="177"/>
    </row>
    <row r="86" spans="1:17" ht="47.25" customHeight="1">
      <c r="A86" s="117" t="s">
        <v>17</v>
      </c>
      <c r="B86" s="117" t="s">
        <v>39</v>
      </c>
      <c r="C86" s="117" t="s">
        <v>38</v>
      </c>
      <c r="D86" s="117"/>
      <c r="E86" s="118" t="s">
        <v>42</v>
      </c>
      <c r="F86" s="219" t="s">
        <v>16</v>
      </c>
      <c r="G86" s="47" t="s">
        <v>435</v>
      </c>
      <c r="H86" s="47" t="s">
        <v>435</v>
      </c>
      <c r="I86" s="118" t="s">
        <v>99</v>
      </c>
      <c r="J86" s="219" t="s">
        <v>552</v>
      </c>
      <c r="K86" s="189"/>
    </row>
    <row r="87" spans="1:17" ht="46.5" customHeight="1">
      <c r="A87" s="117" t="s">
        <v>17</v>
      </c>
      <c r="B87" s="117" t="s">
        <v>39</v>
      </c>
      <c r="C87" s="117" t="s">
        <v>20</v>
      </c>
      <c r="D87" s="117"/>
      <c r="E87" s="163" t="s">
        <v>100</v>
      </c>
      <c r="F87" s="219" t="s">
        <v>16</v>
      </c>
      <c r="G87" s="47" t="s">
        <v>435</v>
      </c>
      <c r="H87" s="47" t="s">
        <v>435</v>
      </c>
      <c r="I87" s="118" t="s">
        <v>267</v>
      </c>
      <c r="J87" s="219" t="s">
        <v>486</v>
      </c>
      <c r="K87" s="177"/>
    </row>
    <row r="88" spans="1:17" ht="55.5" customHeight="1">
      <c r="A88" s="117" t="s">
        <v>17</v>
      </c>
      <c r="B88" s="117" t="s">
        <v>39</v>
      </c>
      <c r="C88" s="117" t="s">
        <v>28</v>
      </c>
      <c r="D88" s="117"/>
      <c r="E88" s="163" t="s">
        <v>44</v>
      </c>
      <c r="F88" s="219" t="s">
        <v>16</v>
      </c>
      <c r="G88" s="47" t="s">
        <v>435</v>
      </c>
      <c r="H88" s="47" t="s">
        <v>435</v>
      </c>
      <c r="I88" s="118" t="s">
        <v>340</v>
      </c>
      <c r="J88" s="219" t="s">
        <v>487</v>
      </c>
      <c r="K88" s="177"/>
    </row>
    <row r="89" spans="1:17" ht="51.6" customHeight="1">
      <c r="A89" s="117" t="s">
        <v>17</v>
      </c>
      <c r="B89" s="117" t="s">
        <v>39</v>
      </c>
      <c r="C89" s="117" t="s">
        <v>24</v>
      </c>
      <c r="D89" s="117"/>
      <c r="E89" s="118" t="s">
        <v>335</v>
      </c>
      <c r="F89" s="219" t="s">
        <v>16</v>
      </c>
      <c r="G89" s="47" t="s">
        <v>435</v>
      </c>
      <c r="H89" s="47" t="s">
        <v>435</v>
      </c>
      <c r="I89" s="118" t="s">
        <v>336</v>
      </c>
      <c r="J89" s="219" t="s">
        <v>462</v>
      </c>
    </row>
    <row r="90" spans="1:17" ht="30.6">
      <c r="A90" s="117" t="s">
        <v>17</v>
      </c>
      <c r="B90" s="117" t="s">
        <v>39</v>
      </c>
      <c r="C90" s="117" t="s">
        <v>17</v>
      </c>
      <c r="D90" s="117"/>
      <c r="E90" s="118" t="s">
        <v>101</v>
      </c>
      <c r="F90" s="219" t="s">
        <v>16</v>
      </c>
      <c r="G90" s="47" t="s">
        <v>435</v>
      </c>
      <c r="H90" s="47" t="s">
        <v>435</v>
      </c>
      <c r="I90" s="118" t="s">
        <v>101</v>
      </c>
      <c r="J90" s="219" t="s">
        <v>555</v>
      </c>
      <c r="K90" s="177"/>
    </row>
    <row r="91" spans="1:17" ht="30.6">
      <c r="A91" s="117" t="s">
        <v>17</v>
      </c>
      <c r="B91" s="117" t="s">
        <v>39</v>
      </c>
      <c r="C91" s="117" t="s">
        <v>30</v>
      </c>
      <c r="D91" s="117"/>
      <c r="E91" s="118" t="s">
        <v>102</v>
      </c>
      <c r="F91" s="219" t="s">
        <v>16</v>
      </c>
      <c r="G91" s="47" t="s">
        <v>435</v>
      </c>
      <c r="H91" s="47" t="s">
        <v>435</v>
      </c>
      <c r="I91" s="118" t="s">
        <v>103</v>
      </c>
      <c r="J91" s="219" t="s">
        <v>463</v>
      </c>
      <c r="K91" s="177"/>
    </row>
    <row r="92" spans="1:17" ht="103.2" customHeight="1">
      <c r="A92" s="117" t="s">
        <v>17</v>
      </c>
      <c r="B92" s="117" t="s">
        <v>39</v>
      </c>
      <c r="C92" s="117" t="s">
        <v>32</v>
      </c>
      <c r="D92" s="117"/>
      <c r="E92" s="118" t="s">
        <v>45</v>
      </c>
      <c r="F92" s="219" t="s">
        <v>16</v>
      </c>
      <c r="G92" s="47" t="s">
        <v>435</v>
      </c>
      <c r="H92" s="47" t="s">
        <v>435</v>
      </c>
      <c r="I92" s="118" t="s">
        <v>98</v>
      </c>
      <c r="J92" s="218" t="s">
        <v>570</v>
      </c>
      <c r="K92" s="177"/>
    </row>
    <row r="93" spans="1:17" ht="54.75" customHeight="1">
      <c r="A93" s="117" t="s">
        <v>17</v>
      </c>
      <c r="B93" s="117" t="s">
        <v>39</v>
      </c>
      <c r="C93" s="117" t="s">
        <v>126</v>
      </c>
      <c r="D93" s="117"/>
      <c r="E93" s="118" t="s">
        <v>104</v>
      </c>
      <c r="F93" s="219" t="s">
        <v>16</v>
      </c>
      <c r="G93" s="47" t="s">
        <v>435</v>
      </c>
      <c r="H93" s="47" t="s">
        <v>435</v>
      </c>
      <c r="I93" s="118" t="s">
        <v>211</v>
      </c>
      <c r="J93" s="219" t="s">
        <v>556</v>
      </c>
      <c r="K93" s="177"/>
    </row>
    <row r="94" spans="1:17" ht="77.400000000000006" customHeight="1">
      <c r="A94" s="117" t="s">
        <v>17</v>
      </c>
      <c r="B94" s="117" t="s">
        <v>39</v>
      </c>
      <c r="C94" s="117" t="s">
        <v>128</v>
      </c>
      <c r="D94" s="117"/>
      <c r="E94" s="118" t="s">
        <v>105</v>
      </c>
      <c r="F94" s="219" t="s">
        <v>16</v>
      </c>
      <c r="G94" s="47" t="s">
        <v>435</v>
      </c>
      <c r="H94" s="47" t="s">
        <v>435</v>
      </c>
      <c r="I94" s="118" t="s">
        <v>106</v>
      </c>
      <c r="J94" s="219" t="s">
        <v>569</v>
      </c>
      <c r="K94" s="177"/>
    </row>
    <row r="95" spans="1:17" ht="69" customHeight="1">
      <c r="A95" s="117" t="s">
        <v>17</v>
      </c>
      <c r="B95" s="117" t="s">
        <v>39</v>
      </c>
      <c r="C95" s="117" t="s">
        <v>33</v>
      </c>
      <c r="D95" s="117"/>
      <c r="E95" s="163" t="s">
        <v>268</v>
      </c>
      <c r="F95" s="219" t="s">
        <v>16</v>
      </c>
      <c r="G95" s="47" t="s">
        <v>435</v>
      </c>
      <c r="H95" s="47" t="s">
        <v>435</v>
      </c>
      <c r="I95" s="118" t="s">
        <v>212</v>
      </c>
      <c r="J95" s="219"/>
      <c r="K95" s="177"/>
    </row>
    <row r="96" spans="1:17" ht="69" customHeight="1">
      <c r="A96" s="117" t="s">
        <v>539</v>
      </c>
      <c r="B96" s="117" t="s">
        <v>39</v>
      </c>
      <c r="C96" s="117" t="s">
        <v>33</v>
      </c>
      <c r="D96" s="117" t="s">
        <v>18</v>
      </c>
      <c r="E96" s="118" t="s">
        <v>540</v>
      </c>
      <c r="F96" s="219" t="s">
        <v>16</v>
      </c>
      <c r="G96" s="47" t="s">
        <v>435</v>
      </c>
      <c r="H96" s="47" t="s">
        <v>435</v>
      </c>
      <c r="I96" s="118" t="s">
        <v>541</v>
      </c>
      <c r="J96" s="219" t="s">
        <v>542</v>
      </c>
      <c r="K96" s="177"/>
    </row>
    <row r="97" spans="1:11" ht="54.75" customHeight="1">
      <c r="A97" s="117" t="s">
        <v>17</v>
      </c>
      <c r="B97" s="117" t="s">
        <v>39</v>
      </c>
      <c r="C97" s="117" t="s">
        <v>35</v>
      </c>
      <c r="D97" s="117"/>
      <c r="E97" s="118" t="s">
        <v>269</v>
      </c>
      <c r="F97" s="219" t="s">
        <v>16</v>
      </c>
      <c r="G97" s="47" t="s">
        <v>435</v>
      </c>
      <c r="H97" s="47" t="s">
        <v>435</v>
      </c>
      <c r="I97" s="51" t="s">
        <v>107</v>
      </c>
      <c r="J97" s="219" t="s">
        <v>571</v>
      </c>
      <c r="K97" s="192"/>
    </row>
    <row r="98" spans="1:11" ht="115.2" customHeight="1">
      <c r="A98" s="117" t="s">
        <v>17</v>
      </c>
      <c r="B98" s="117" t="s">
        <v>39</v>
      </c>
      <c r="C98" s="117" t="s">
        <v>194</v>
      </c>
      <c r="D98" s="117"/>
      <c r="E98" s="174" t="s">
        <v>543</v>
      </c>
      <c r="F98" s="219" t="s">
        <v>16</v>
      </c>
      <c r="G98" s="47" t="s">
        <v>435</v>
      </c>
      <c r="H98" s="47" t="s">
        <v>435</v>
      </c>
      <c r="I98" s="19" t="s">
        <v>544</v>
      </c>
      <c r="J98" s="219" t="s">
        <v>553</v>
      </c>
      <c r="K98" s="181" t="s">
        <v>325</v>
      </c>
    </row>
    <row r="99" spans="1:11" ht="54.6" customHeight="1">
      <c r="A99" s="117" t="s">
        <v>17</v>
      </c>
      <c r="B99" s="117" t="s">
        <v>39</v>
      </c>
      <c r="C99" s="117" t="s">
        <v>95</v>
      </c>
      <c r="D99" s="117"/>
      <c r="E99" s="118" t="s">
        <v>179</v>
      </c>
      <c r="F99" s="219" t="s">
        <v>16</v>
      </c>
      <c r="G99" s="47" t="s">
        <v>435</v>
      </c>
      <c r="H99" s="47" t="s">
        <v>435</v>
      </c>
      <c r="I99" s="171" t="s">
        <v>545</v>
      </c>
      <c r="J99" s="219" t="s">
        <v>554</v>
      </c>
      <c r="K99" s="268"/>
    </row>
    <row r="100" spans="1:11" ht="322.95" customHeight="1">
      <c r="A100" s="117" t="s">
        <v>17</v>
      </c>
      <c r="B100" s="117" t="s">
        <v>39</v>
      </c>
      <c r="C100" s="117" t="s">
        <v>333</v>
      </c>
      <c r="D100" s="117"/>
      <c r="E100" s="118" t="s">
        <v>334</v>
      </c>
      <c r="F100" s="219" t="s">
        <v>16</v>
      </c>
      <c r="G100" s="47" t="s">
        <v>435</v>
      </c>
      <c r="H100" s="47" t="s">
        <v>435</v>
      </c>
      <c r="I100" s="171" t="s">
        <v>546</v>
      </c>
      <c r="J100" s="131" t="s">
        <v>446</v>
      </c>
      <c r="K100" s="268"/>
    </row>
    <row r="101" spans="1:11" s="66" customFormat="1" ht="27" customHeight="1">
      <c r="A101" s="164" t="s">
        <v>17</v>
      </c>
      <c r="B101" s="164" t="s">
        <v>46</v>
      </c>
      <c r="C101" s="164"/>
      <c r="D101" s="117"/>
      <c r="E101" s="336" t="s">
        <v>47</v>
      </c>
      <c r="F101" s="389"/>
      <c r="G101" s="389"/>
      <c r="H101" s="389"/>
      <c r="I101" s="389"/>
      <c r="J101" s="389"/>
      <c r="K101" s="390"/>
    </row>
    <row r="102" spans="1:11" ht="115.2" customHeight="1">
      <c r="A102" s="126" t="s">
        <v>17</v>
      </c>
      <c r="B102" s="126">
        <v>5</v>
      </c>
      <c r="C102" s="126" t="s">
        <v>19</v>
      </c>
      <c r="D102" s="165"/>
      <c r="E102" s="115" t="s">
        <v>223</v>
      </c>
      <c r="F102" s="218" t="s">
        <v>529</v>
      </c>
      <c r="G102" s="47" t="s">
        <v>435</v>
      </c>
      <c r="H102" s="47" t="s">
        <v>435</v>
      </c>
      <c r="I102" s="19" t="s">
        <v>547</v>
      </c>
      <c r="J102" s="118" t="s">
        <v>488</v>
      </c>
    </row>
    <row r="103" spans="1:11" ht="68.25" customHeight="1">
      <c r="A103" s="135" t="s">
        <v>17</v>
      </c>
      <c r="B103" s="126">
        <v>5</v>
      </c>
      <c r="C103" s="126" t="s">
        <v>21</v>
      </c>
      <c r="D103" s="126"/>
      <c r="E103" s="51" t="s">
        <v>286</v>
      </c>
      <c r="F103" s="218" t="s">
        <v>16</v>
      </c>
      <c r="G103" s="47" t="s">
        <v>435</v>
      </c>
      <c r="H103" s="47" t="s">
        <v>435</v>
      </c>
      <c r="I103" s="52" t="s">
        <v>195</v>
      </c>
      <c r="J103" s="219" t="s">
        <v>378</v>
      </c>
      <c r="K103" s="177"/>
    </row>
    <row r="104" spans="1:11" ht="106.5" customHeight="1">
      <c r="A104" s="126" t="s">
        <v>17</v>
      </c>
      <c r="B104" s="126">
        <v>5</v>
      </c>
      <c r="C104" s="126" t="s">
        <v>38</v>
      </c>
      <c r="D104" s="126"/>
      <c r="E104" s="51" t="s">
        <v>81</v>
      </c>
      <c r="F104" s="218" t="s">
        <v>16</v>
      </c>
      <c r="G104" s="47" t="s">
        <v>435</v>
      </c>
      <c r="H104" s="47" t="s">
        <v>435</v>
      </c>
      <c r="I104" s="51" t="s">
        <v>81</v>
      </c>
      <c r="J104" s="219" t="s">
        <v>448</v>
      </c>
      <c r="K104" s="177"/>
    </row>
    <row r="105" spans="1:11" ht="40.5" customHeight="1">
      <c r="A105" s="126" t="s">
        <v>17</v>
      </c>
      <c r="B105" s="126">
        <v>5</v>
      </c>
      <c r="C105" s="126" t="s">
        <v>20</v>
      </c>
      <c r="D105" s="126"/>
      <c r="E105" s="51" t="s">
        <v>82</v>
      </c>
      <c r="F105" s="218" t="s">
        <v>16</v>
      </c>
      <c r="G105" s="47" t="s">
        <v>435</v>
      </c>
      <c r="H105" s="47" t="s">
        <v>435</v>
      </c>
      <c r="I105" s="51" t="s">
        <v>83</v>
      </c>
      <c r="J105" s="219" t="s">
        <v>562</v>
      </c>
      <c r="K105" s="177"/>
    </row>
    <row r="106" spans="1:11" ht="96" customHeight="1">
      <c r="A106" s="126" t="s">
        <v>17</v>
      </c>
      <c r="B106" s="126">
        <v>5</v>
      </c>
      <c r="C106" s="126" t="s">
        <v>28</v>
      </c>
      <c r="D106" s="126"/>
      <c r="E106" s="51" t="s">
        <v>84</v>
      </c>
      <c r="F106" s="218" t="s">
        <v>16</v>
      </c>
      <c r="G106" s="47" t="s">
        <v>435</v>
      </c>
      <c r="H106" s="47" t="s">
        <v>435</v>
      </c>
      <c r="I106" s="51" t="s">
        <v>85</v>
      </c>
      <c r="J106" s="219" t="s">
        <v>581</v>
      </c>
      <c r="K106" s="177"/>
    </row>
    <row r="107" spans="1:11" ht="338.4" customHeight="1">
      <c r="A107" s="126" t="s">
        <v>17</v>
      </c>
      <c r="B107" s="126">
        <v>5</v>
      </c>
      <c r="C107" s="126" t="s">
        <v>24</v>
      </c>
      <c r="D107" s="126"/>
      <c r="E107" s="51" t="s">
        <v>48</v>
      </c>
      <c r="F107" s="218" t="s">
        <v>16</v>
      </c>
      <c r="G107" s="47" t="s">
        <v>435</v>
      </c>
      <c r="H107" s="47" t="s">
        <v>435</v>
      </c>
      <c r="I107" s="19" t="s">
        <v>548</v>
      </c>
      <c r="J107" s="118" t="s">
        <v>590</v>
      </c>
      <c r="K107" s="177"/>
    </row>
    <row r="108" spans="1:11" ht="91.2" customHeight="1">
      <c r="A108" s="126" t="s">
        <v>17</v>
      </c>
      <c r="B108" s="126" t="s">
        <v>46</v>
      </c>
      <c r="C108" s="126" t="s">
        <v>24</v>
      </c>
      <c r="D108" s="126" t="s">
        <v>18</v>
      </c>
      <c r="E108" s="206" t="s">
        <v>401</v>
      </c>
      <c r="F108" s="218" t="s">
        <v>16</v>
      </c>
      <c r="G108" s="47" t="s">
        <v>435</v>
      </c>
      <c r="H108" s="47" t="s">
        <v>435</v>
      </c>
      <c r="I108" s="399" t="s">
        <v>447</v>
      </c>
      <c r="J108" s="118" t="s">
        <v>558</v>
      </c>
      <c r="K108" s="177"/>
    </row>
    <row r="109" spans="1:11" ht="318" hidden="1" customHeight="1">
      <c r="A109" s="126" t="s">
        <v>17</v>
      </c>
      <c r="B109" s="126" t="s">
        <v>46</v>
      </c>
      <c r="C109" s="126" t="s">
        <v>24</v>
      </c>
      <c r="D109" s="126" t="s">
        <v>22</v>
      </c>
      <c r="E109" s="19" t="s">
        <v>549</v>
      </c>
      <c r="F109" s="218" t="s">
        <v>16</v>
      </c>
      <c r="G109" s="47" t="s">
        <v>435</v>
      </c>
      <c r="H109" s="47" t="s">
        <v>435</v>
      </c>
      <c r="I109" s="400"/>
      <c r="J109" s="118" t="s">
        <v>591</v>
      </c>
      <c r="K109" s="177"/>
    </row>
    <row r="110" spans="1:11" ht="152.25" customHeight="1">
      <c r="A110" s="126" t="s">
        <v>17</v>
      </c>
      <c r="B110" s="126">
        <v>5</v>
      </c>
      <c r="C110" s="126" t="s">
        <v>17</v>
      </c>
      <c r="D110" s="126"/>
      <c r="E110" s="51" t="s">
        <v>49</v>
      </c>
      <c r="F110" s="218" t="s">
        <v>16</v>
      </c>
      <c r="G110" s="47" t="s">
        <v>435</v>
      </c>
      <c r="H110" s="47" t="s">
        <v>435</v>
      </c>
      <c r="I110" s="52" t="s">
        <v>86</v>
      </c>
      <c r="J110" s="219" t="s">
        <v>564</v>
      </c>
      <c r="K110" s="177"/>
    </row>
    <row r="111" spans="1:11" ht="104.25" customHeight="1">
      <c r="A111" s="126" t="s">
        <v>17</v>
      </c>
      <c r="B111" s="126">
        <v>5</v>
      </c>
      <c r="C111" s="126" t="s">
        <v>30</v>
      </c>
      <c r="D111" s="126"/>
      <c r="E111" s="51" t="s">
        <v>87</v>
      </c>
      <c r="F111" s="218" t="s">
        <v>16</v>
      </c>
      <c r="G111" s="47" t="s">
        <v>435</v>
      </c>
      <c r="H111" s="47" t="s">
        <v>435</v>
      </c>
      <c r="I111" s="51" t="s">
        <v>88</v>
      </c>
      <c r="J111" s="219" t="s">
        <v>326</v>
      </c>
      <c r="K111" s="177"/>
    </row>
    <row r="112" spans="1:11" ht="60.6" customHeight="1">
      <c r="A112" s="13" t="s">
        <v>17</v>
      </c>
      <c r="B112" s="13">
        <v>5</v>
      </c>
      <c r="C112" s="13" t="s">
        <v>32</v>
      </c>
      <c r="D112" s="13"/>
      <c r="E112" s="19" t="s">
        <v>550</v>
      </c>
      <c r="F112" s="214" t="s">
        <v>16</v>
      </c>
      <c r="G112" s="47" t="s">
        <v>435</v>
      </c>
      <c r="H112" s="47" t="s">
        <v>435</v>
      </c>
      <c r="I112" s="171" t="s">
        <v>86</v>
      </c>
      <c r="J112" s="219" t="s">
        <v>575</v>
      </c>
      <c r="K112" s="177"/>
    </row>
    <row r="113" spans="1:11" ht="63.75" customHeight="1">
      <c r="A113" s="126" t="s">
        <v>17</v>
      </c>
      <c r="B113" s="126">
        <v>5</v>
      </c>
      <c r="C113" s="126" t="s">
        <v>126</v>
      </c>
      <c r="D113" s="126"/>
      <c r="E113" s="51" t="s">
        <v>89</v>
      </c>
      <c r="F113" s="218" t="s">
        <v>16</v>
      </c>
      <c r="G113" s="47" t="s">
        <v>435</v>
      </c>
      <c r="H113" s="47" t="s">
        <v>435</v>
      </c>
      <c r="I113" s="51" t="s">
        <v>90</v>
      </c>
      <c r="J113" s="219" t="s">
        <v>574</v>
      </c>
      <c r="K113" s="269"/>
    </row>
    <row r="114" spans="1:11" ht="54.75" customHeight="1">
      <c r="A114" s="126" t="s">
        <v>17</v>
      </c>
      <c r="B114" s="126">
        <v>5</v>
      </c>
      <c r="C114" s="126" t="s">
        <v>128</v>
      </c>
      <c r="D114" s="126"/>
      <c r="E114" s="51" t="s">
        <v>91</v>
      </c>
      <c r="F114" s="218" t="s">
        <v>16</v>
      </c>
      <c r="G114" s="47" t="s">
        <v>435</v>
      </c>
      <c r="H114" s="47" t="s">
        <v>435</v>
      </c>
      <c r="I114" s="51" t="s">
        <v>92</v>
      </c>
      <c r="J114" s="219" t="s">
        <v>577</v>
      </c>
      <c r="K114" s="269"/>
    </row>
    <row r="115" spans="1:11" ht="98.25" customHeight="1">
      <c r="A115" s="126" t="s">
        <v>17</v>
      </c>
      <c r="B115" s="126">
        <v>5</v>
      </c>
      <c r="C115" s="126" t="s">
        <v>33</v>
      </c>
      <c r="D115" s="126"/>
      <c r="E115" s="51" t="s">
        <v>93</v>
      </c>
      <c r="F115" s="218" t="s">
        <v>199</v>
      </c>
      <c r="G115" s="47" t="s">
        <v>435</v>
      </c>
      <c r="H115" s="47" t="s">
        <v>435</v>
      </c>
      <c r="I115" s="51" t="s">
        <v>94</v>
      </c>
      <c r="J115" s="219" t="s">
        <v>578</v>
      </c>
      <c r="K115" s="177"/>
    </row>
    <row r="116" spans="1:11" ht="129" customHeight="1">
      <c r="A116" s="126" t="s">
        <v>17</v>
      </c>
      <c r="B116" s="126">
        <v>5</v>
      </c>
      <c r="C116" s="126" t="s">
        <v>35</v>
      </c>
      <c r="D116" s="126"/>
      <c r="E116" s="51" t="s">
        <v>96</v>
      </c>
      <c r="F116" s="218" t="s">
        <v>16</v>
      </c>
      <c r="G116" s="47" t="s">
        <v>435</v>
      </c>
      <c r="H116" s="47" t="s">
        <v>435</v>
      </c>
      <c r="I116" s="51" t="s">
        <v>97</v>
      </c>
      <c r="J116" s="219" t="s">
        <v>563</v>
      </c>
      <c r="K116" s="177"/>
    </row>
    <row r="117" spans="1:11" ht="39.75" customHeight="1">
      <c r="A117" s="126" t="s">
        <v>17</v>
      </c>
      <c r="B117" s="126" t="s">
        <v>46</v>
      </c>
      <c r="C117" s="126" t="s">
        <v>194</v>
      </c>
      <c r="D117" s="126"/>
      <c r="E117" s="51" t="s">
        <v>213</v>
      </c>
      <c r="F117" s="218" t="s">
        <v>16</v>
      </c>
      <c r="G117" s="47" t="s">
        <v>435</v>
      </c>
      <c r="H117" s="47" t="s">
        <v>435</v>
      </c>
      <c r="I117" s="51" t="s">
        <v>214</v>
      </c>
      <c r="J117" s="219" t="s">
        <v>557</v>
      </c>
      <c r="K117" s="177"/>
    </row>
    <row r="118" spans="1:11" ht="105.6" customHeight="1">
      <c r="A118" s="126" t="s">
        <v>17</v>
      </c>
      <c r="B118" s="126" t="s">
        <v>46</v>
      </c>
      <c r="C118" s="126" t="s">
        <v>95</v>
      </c>
      <c r="D118" s="126"/>
      <c r="E118" s="51" t="s">
        <v>402</v>
      </c>
      <c r="F118" s="218" t="s">
        <v>16</v>
      </c>
      <c r="G118" s="47" t="s">
        <v>435</v>
      </c>
      <c r="H118" s="47" t="s">
        <v>435</v>
      </c>
      <c r="I118" s="51" t="s">
        <v>445</v>
      </c>
      <c r="J118" s="219" t="s">
        <v>449</v>
      </c>
      <c r="K118" s="268" t="s">
        <v>537</v>
      </c>
    </row>
    <row r="119" spans="1:11" s="66" customFormat="1" ht="23.25" customHeight="1">
      <c r="A119" s="136" t="s">
        <v>17</v>
      </c>
      <c r="B119" s="136">
        <v>6</v>
      </c>
      <c r="C119" s="136"/>
      <c r="D119" s="126"/>
      <c r="E119" s="385" t="s">
        <v>51</v>
      </c>
      <c r="F119" s="385"/>
      <c r="G119" s="385"/>
      <c r="H119" s="385"/>
      <c r="I119" s="385"/>
      <c r="J119" s="385"/>
      <c r="K119" s="391"/>
    </row>
    <row r="120" spans="1:11" ht="45" customHeight="1">
      <c r="A120" s="126" t="s">
        <v>17</v>
      </c>
      <c r="B120" s="126" t="s">
        <v>50</v>
      </c>
      <c r="C120" s="126" t="s">
        <v>19</v>
      </c>
      <c r="D120" s="136"/>
      <c r="E120" s="52" t="s">
        <v>145</v>
      </c>
      <c r="F120" s="218" t="s">
        <v>16</v>
      </c>
      <c r="G120" s="47" t="s">
        <v>435</v>
      </c>
      <c r="H120" s="47" t="s">
        <v>435</v>
      </c>
      <c r="I120" s="55" t="s">
        <v>145</v>
      </c>
      <c r="J120" s="219" t="s">
        <v>380</v>
      </c>
      <c r="K120" s="191"/>
    </row>
    <row r="121" spans="1:11" ht="116.25" customHeight="1">
      <c r="A121" s="126" t="s">
        <v>17</v>
      </c>
      <c r="B121" s="126" t="s">
        <v>50</v>
      </c>
      <c r="C121" s="126" t="s">
        <v>21</v>
      </c>
      <c r="D121" s="126"/>
      <c r="E121" s="52" t="s">
        <v>146</v>
      </c>
      <c r="F121" s="218" t="s">
        <v>16</v>
      </c>
      <c r="G121" s="47" t="s">
        <v>435</v>
      </c>
      <c r="H121" s="47" t="s">
        <v>435</v>
      </c>
      <c r="I121" s="137" t="s">
        <v>147</v>
      </c>
      <c r="J121" s="219" t="s">
        <v>327</v>
      </c>
      <c r="K121" s="191"/>
    </row>
    <row r="122" spans="1:11" ht="75.75" customHeight="1">
      <c r="A122" s="126" t="s">
        <v>17</v>
      </c>
      <c r="B122" s="126" t="s">
        <v>50</v>
      </c>
      <c r="C122" s="126" t="s">
        <v>38</v>
      </c>
      <c r="D122" s="126"/>
      <c r="E122" s="52" t="s">
        <v>148</v>
      </c>
      <c r="F122" s="218" t="s">
        <v>16</v>
      </c>
      <c r="G122" s="47" t="s">
        <v>435</v>
      </c>
      <c r="H122" s="47" t="s">
        <v>435</v>
      </c>
      <c r="I122" s="137" t="s">
        <v>149</v>
      </c>
      <c r="J122" s="99" t="s">
        <v>328</v>
      </c>
      <c r="K122" s="191"/>
    </row>
    <row r="123" spans="1:11">
      <c r="D123" s="126"/>
    </row>
  </sheetData>
  <mergeCells count="21">
    <mergeCell ref="E101:K101"/>
    <mergeCell ref="E119:K119"/>
    <mergeCell ref="A2:K2"/>
    <mergeCell ref="A5:K5"/>
    <mergeCell ref="A6:D6"/>
    <mergeCell ref="E6:E7"/>
    <mergeCell ref="F6:F7"/>
    <mergeCell ref="I6:I7"/>
    <mergeCell ref="J6:J7"/>
    <mergeCell ref="K6:K7"/>
    <mergeCell ref="G6:G7"/>
    <mergeCell ref="H6:H7"/>
    <mergeCell ref="A3:K3"/>
    <mergeCell ref="A4:K4"/>
    <mergeCell ref="I108:I109"/>
    <mergeCell ref="L77:Q77"/>
    <mergeCell ref="L79:Q79"/>
    <mergeCell ref="E8:K8"/>
    <mergeCell ref="E82:K82"/>
    <mergeCell ref="E31:H31"/>
    <mergeCell ref="E61:J61"/>
  </mergeCells>
  <phoneticPr fontId="20" type="noConversion"/>
  <pageMargins left="0.39370078740157483" right="0" top="0.15748031496062992" bottom="0.15748031496062992" header="0.31496062992125984" footer="0.31496062992125984"/>
  <pageSetup paperSize="9" scale="77" orientation="landscape" r:id="rId1"/>
  <rowBreaks count="1" manualBreakCount="1">
    <brk id="110" max="10" man="1"/>
  </rowBreaks>
  <legacyDrawing r:id="rId2"/>
</worksheet>
</file>

<file path=xl/worksheets/sheet6.xml><?xml version="1.0" encoding="utf-8"?>
<worksheet xmlns="http://schemas.openxmlformats.org/spreadsheetml/2006/main" xmlns:r="http://schemas.openxmlformats.org/officeDocument/2006/relationships">
  <dimension ref="A1:K57"/>
  <sheetViews>
    <sheetView view="pageBreakPreview" zoomScale="80" zoomScaleNormal="90" zoomScaleSheetLayoutView="80" workbookViewId="0">
      <selection activeCell="N17" sqref="N17"/>
    </sheetView>
  </sheetViews>
  <sheetFormatPr defaultRowHeight="14.4"/>
  <cols>
    <col min="1" max="1" width="4.109375" style="40" customWidth="1"/>
    <col min="2" max="2" width="4.5546875" style="40" customWidth="1"/>
    <col min="3" max="3" width="3.44140625" style="40" customWidth="1"/>
    <col min="4" max="4" width="46" style="40" customWidth="1"/>
    <col min="5" max="5" width="9.44140625" style="40" customWidth="1"/>
    <col min="6" max="9" width="10.6640625" style="40" customWidth="1"/>
    <col min="10" max="10" width="14.6640625" style="40" customWidth="1"/>
    <col min="11" max="11" width="43.5546875" style="40" customWidth="1"/>
    <col min="12" max="242" width="9.109375" style="40"/>
    <col min="243" max="243" width="4.109375" style="40" customWidth="1"/>
    <col min="244" max="244" width="4.5546875" style="40" customWidth="1"/>
    <col min="245" max="245" width="3.44140625" style="40" customWidth="1"/>
    <col min="246" max="246" width="46" style="40" customWidth="1"/>
    <col min="247" max="247" width="9.44140625" style="40" customWidth="1"/>
    <col min="248" max="251" width="10.6640625" style="40" customWidth="1"/>
    <col min="252" max="252" width="14.6640625" style="40" customWidth="1"/>
    <col min="253" max="253" width="43.5546875" style="40" customWidth="1"/>
    <col min="254" max="498" width="9.109375" style="40"/>
    <col min="499" max="499" width="4.109375" style="40" customWidth="1"/>
    <col min="500" max="500" width="4.5546875" style="40" customWidth="1"/>
    <col min="501" max="501" width="3.44140625" style="40" customWidth="1"/>
    <col min="502" max="502" width="46" style="40" customWidth="1"/>
    <col min="503" max="503" width="9.44140625" style="40" customWidth="1"/>
    <col min="504" max="507" width="10.6640625" style="40" customWidth="1"/>
    <col min="508" max="508" width="14.6640625" style="40" customWidth="1"/>
    <col min="509" max="509" width="43.5546875" style="40" customWidth="1"/>
    <col min="510" max="754" width="9.109375" style="40"/>
    <col min="755" max="755" width="4.109375" style="40" customWidth="1"/>
    <col min="756" max="756" width="4.5546875" style="40" customWidth="1"/>
    <col min="757" max="757" width="3.44140625" style="40" customWidth="1"/>
    <col min="758" max="758" width="46" style="40" customWidth="1"/>
    <col min="759" max="759" width="9.44140625" style="40" customWidth="1"/>
    <col min="760" max="763" width="10.6640625" style="40" customWidth="1"/>
    <col min="764" max="764" width="14.6640625" style="40" customWidth="1"/>
    <col min="765" max="765" width="43.5546875" style="40" customWidth="1"/>
    <col min="766" max="1010" width="9.109375" style="40"/>
    <col min="1011" max="1011" width="4.109375" style="40" customWidth="1"/>
    <col min="1012" max="1012" width="4.5546875" style="40" customWidth="1"/>
    <col min="1013" max="1013" width="3.44140625" style="40" customWidth="1"/>
    <col min="1014" max="1014" width="46" style="40" customWidth="1"/>
    <col min="1015" max="1015" width="9.44140625" style="40" customWidth="1"/>
    <col min="1016" max="1019" width="10.6640625" style="40" customWidth="1"/>
    <col min="1020" max="1020" width="14.6640625" style="40" customWidth="1"/>
    <col min="1021" max="1021" width="43.5546875" style="40" customWidth="1"/>
    <col min="1022" max="1266" width="9.109375" style="40"/>
    <col min="1267" max="1267" width="4.109375" style="40" customWidth="1"/>
    <col min="1268" max="1268" width="4.5546875" style="40" customWidth="1"/>
    <col min="1269" max="1269" width="3.44140625" style="40" customWidth="1"/>
    <col min="1270" max="1270" width="46" style="40" customWidth="1"/>
    <col min="1271" max="1271" width="9.44140625" style="40" customWidth="1"/>
    <col min="1272" max="1275" width="10.6640625" style="40" customWidth="1"/>
    <col min="1276" max="1276" width="14.6640625" style="40" customWidth="1"/>
    <col min="1277" max="1277" width="43.5546875" style="40" customWidth="1"/>
    <col min="1278" max="1522" width="9.109375" style="40"/>
    <col min="1523" max="1523" width="4.109375" style="40" customWidth="1"/>
    <col min="1524" max="1524" width="4.5546875" style="40" customWidth="1"/>
    <col min="1525" max="1525" width="3.44140625" style="40" customWidth="1"/>
    <col min="1526" max="1526" width="46" style="40" customWidth="1"/>
    <col min="1527" max="1527" width="9.44140625" style="40" customWidth="1"/>
    <col min="1528" max="1531" width="10.6640625" style="40" customWidth="1"/>
    <col min="1532" max="1532" width="14.6640625" style="40" customWidth="1"/>
    <col min="1533" max="1533" width="43.5546875" style="40" customWidth="1"/>
    <col min="1534" max="1778" width="9.109375" style="40"/>
    <col min="1779" max="1779" width="4.109375" style="40" customWidth="1"/>
    <col min="1780" max="1780" width="4.5546875" style="40" customWidth="1"/>
    <col min="1781" max="1781" width="3.44140625" style="40" customWidth="1"/>
    <col min="1782" max="1782" width="46" style="40" customWidth="1"/>
    <col min="1783" max="1783" width="9.44140625" style="40" customWidth="1"/>
    <col min="1784" max="1787" width="10.6640625" style="40" customWidth="1"/>
    <col min="1788" max="1788" width="14.6640625" style="40" customWidth="1"/>
    <col min="1789" max="1789" width="43.5546875" style="40" customWidth="1"/>
    <col min="1790" max="2034" width="9.109375" style="40"/>
    <col min="2035" max="2035" width="4.109375" style="40" customWidth="1"/>
    <col min="2036" max="2036" width="4.5546875" style="40" customWidth="1"/>
    <col min="2037" max="2037" width="3.44140625" style="40" customWidth="1"/>
    <col min="2038" max="2038" width="46" style="40" customWidth="1"/>
    <col min="2039" max="2039" width="9.44140625" style="40" customWidth="1"/>
    <col min="2040" max="2043" width="10.6640625" style="40" customWidth="1"/>
    <col min="2044" max="2044" width="14.6640625" style="40" customWidth="1"/>
    <col min="2045" max="2045" width="43.5546875" style="40" customWidth="1"/>
    <col min="2046" max="2290" width="9.109375" style="40"/>
    <col min="2291" max="2291" width="4.109375" style="40" customWidth="1"/>
    <col min="2292" max="2292" width="4.5546875" style="40" customWidth="1"/>
    <col min="2293" max="2293" width="3.44140625" style="40" customWidth="1"/>
    <col min="2294" max="2294" width="46" style="40" customWidth="1"/>
    <col min="2295" max="2295" width="9.44140625" style="40" customWidth="1"/>
    <col min="2296" max="2299" width="10.6640625" style="40" customWidth="1"/>
    <col min="2300" max="2300" width="14.6640625" style="40" customWidth="1"/>
    <col min="2301" max="2301" width="43.5546875" style="40" customWidth="1"/>
    <col min="2302" max="2546" width="9.109375" style="40"/>
    <col min="2547" max="2547" width="4.109375" style="40" customWidth="1"/>
    <col min="2548" max="2548" width="4.5546875" style="40" customWidth="1"/>
    <col min="2549" max="2549" width="3.44140625" style="40" customWidth="1"/>
    <col min="2550" max="2550" width="46" style="40" customWidth="1"/>
    <col min="2551" max="2551" width="9.44140625" style="40" customWidth="1"/>
    <col min="2552" max="2555" width="10.6640625" style="40" customWidth="1"/>
    <col min="2556" max="2556" width="14.6640625" style="40" customWidth="1"/>
    <col min="2557" max="2557" width="43.5546875" style="40" customWidth="1"/>
    <col min="2558" max="2802" width="9.109375" style="40"/>
    <col min="2803" max="2803" width="4.109375" style="40" customWidth="1"/>
    <col min="2804" max="2804" width="4.5546875" style="40" customWidth="1"/>
    <col min="2805" max="2805" width="3.44140625" style="40" customWidth="1"/>
    <col min="2806" max="2806" width="46" style="40" customWidth="1"/>
    <col min="2807" max="2807" width="9.44140625" style="40" customWidth="1"/>
    <col min="2808" max="2811" width="10.6640625" style="40" customWidth="1"/>
    <col min="2812" max="2812" width="14.6640625" style="40" customWidth="1"/>
    <col min="2813" max="2813" width="43.5546875" style="40" customWidth="1"/>
    <col min="2814" max="3058" width="9.109375" style="40"/>
    <col min="3059" max="3059" width="4.109375" style="40" customWidth="1"/>
    <col min="3060" max="3060" width="4.5546875" style="40" customWidth="1"/>
    <col min="3061" max="3061" width="3.44140625" style="40" customWidth="1"/>
    <col min="3062" max="3062" width="46" style="40" customWidth="1"/>
    <col min="3063" max="3063" width="9.44140625" style="40" customWidth="1"/>
    <col min="3064" max="3067" width="10.6640625" style="40" customWidth="1"/>
    <col min="3068" max="3068" width="14.6640625" style="40" customWidth="1"/>
    <col min="3069" max="3069" width="43.5546875" style="40" customWidth="1"/>
    <col min="3070" max="3314" width="9.109375" style="40"/>
    <col min="3315" max="3315" width="4.109375" style="40" customWidth="1"/>
    <col min="3316" max="3316" width="4.5546875" style="40" customWidth="1"/>
    <col min="3317" max="3317" width="3.44140625" style="40" customWidth="1"/>
    <col min="3318" max="3318" width="46" style="40" customWidth="1"/>
    <col min="3319" max="3319" width="9.44140625" style="40" customWidth="1"/>
    <col min="3320" max="3323" width="10.6640625" style="40" customWidth="1"/>
    <col min="3324" max="3324" width="14.6640625" style="40" customWidth="1"/>
    <col min="3325" max="3325" width="43.5546875" style="40" customWidth="1"/>
    <col min="3326" max="3570" width="9.109375" style="40"/>
    <col min="3571" max="3571" width="4.109375" style="40" customWidth="1"/>
    <col min="3572" max="3572" width="4.5546875" style="40" customWidth="1"/>
    <col min="3573" max="3573" width="3.44140625" style="40" customWidth="1"/>
    <col min="3574" max="3574" width="46" style="40" customWidth="1"/>
    <col min="3575" max="3575" width="9.44140625" style="40" customWidth="1"/>
    <col min="3576" max="3579" width="10.6640625" style="40" customWidth="1"/>
    <col min="3580" max="3580" width="14.6640625" style="40" customWidth="1"/>
    <col min="3581" max="3581" width="43.5546875" style="40" customWidth="1"/>
    <col min="3582" max="3826" width="9.109375" style="40"/>
    <col min="3827" max="3827" width="4.109375" style="40" customWidth="1"/>
    <col min="3828" max="3828" width="4.5546875" style="40" customWidth="1"/>
    <col min="3829" max="3829" width="3.44140625" style="40" customWidth="1"/>
    <col min="3830" max="3830" width="46" style="40" customWidth="1"/>
    <col min="3831" max="3831" width="9.44140625" style="40" customWidth="1"/>
    <col min="3832" max="3835" width="10.6640625" style="40" customWidth="1"/>
    <col min="3836" max="3836" width="14.6640625" style="40" customWidth="1"/>
    <col min="3837" max="3837" width="43.5546875" style="40" customWidth="1"/>
    <col min="3838" max="4082" width="9.109375" style="40"/>
    <col min="4083" max="4083" width="4.109375" style="40" customWidth="1"/>
    <col min="4084" max="4084" width="4.5546875" style="40" customWidth="1"/>
    <col min="4085" max="4085" width="3.44140625" style="40" customWidth="1"/>
    <col min="4086" max="4086" width="46" style="40" customWidth="1"/>
    <col min="4087" max="4087" width="9.44140625" style="40" customWidth="1"/>
    <col min="4088" max="4091" width="10.6640625" style="40" customWidth="1"/>
    <col min="4092" max="4092" width="14.6640625" style="40" customWidth="1"/>
    <col min="4093" max="4093" width="43.5546875" style="40" customWidth="1"/>
    <col min="4094" max="4338" width="9.109375" style="40"/>
    <col min="4339" max="4339" width="4.109375" style="40" customWidth="1"/>
    <col min="4340" max="4340" width="4.5546875" style="40" customWidth="1"/>
    <col min="4341" max="4341" width="3.44140625" style="40" customWidth="1"/>
    <col min="4342" max="4342" width="46" style="40" customWidth="1"/>
    <col min="4343" max="4343" width="9.44140625" style="40" customWidth="1"/>
    <col min="4344" max="4347" width="10.6640625" style="40" customWidth="1"/>
    <col min="4348" max="4348" width="14.6640625" style="40" customWidth="1"/>
    <col min="4349" max="4349" width="43.5546875" style="40" customWidth="1"/>
    <col min="4350" max="4594" width="9.109375" style="40"/>
    <col min="4595" max="4595" width="4.109375" style="40" customWidth="1"/>
    <col min="4596" max="4596" width="4.5546875" style="40" customWidth="1"/>
    <col min="4597" max="4597" width="3.44140625" style="40" customWidth="1"/>
    <col min="4598" max="4598" width="46" style="40" customWidth="1"/>
    <col min="4599" max="4599" width="9.44140625" style="40" customWidth="1"/>
    <col min="4600" max="4603" width="10.6640625" style="40" customWidth="1"/>
    <col min="4604" max="4604" width="14.6640625" style="40" customWidth="1"/>
    <col min="4605" max="4605" width="43.5546875" style="40" customWidth="1"/>
    <col min="4606" max="4850" width="9.109375" style="40"/>
    <col min="4851" max="4851" width="4.109375" style="40" customWidth="1"/>
    <col min="4852" max="4852" width="4.5546875" style="40" customWidth="1"/>
    <col min="4853" max="4853" width="3.44140625" style="40" customWidth="1"/>
    <col min="4854" max="4854" width="46" style="40" customWidth="1"/>
    <col min="4855" max="4855" width="9.44140625" style="40" customWidth="1"/>
    <col min="4856" max="4859" width="10.6640625" style="40" customWidth="1"/>
    <col min="4860" max="4860" width="14.6640625" style="40" customWidth="1"/>
    <col min="4861" max="4861" width="43.5546875" style="40" customWidth="1"/>
    <col min="4862" max="5106" width="9.109375" style="40"/>
    <col min="5107" max="5107" width="4.109375" style="40" customWidth="1"/>
    <col min="5108" max="5108" width="4.5546875" style="40" customWidth="1"/>
    <col min="5109" max="5109" width="3.44140625" style="40" customWidth="1"/>
    <col min="5110" max="5110" width="46" style="40" customWidth="1"/>
    <col min="5111" max="5111" width="9.44140625" style="40" customWidth="1"/>
    <col min="5112" max="5115" width="10.6640625" style="40" customWidth="1"/>
    <col min="5116" max="5116" width="14.6640625" style="40" customWidth="1"/>
    <col min="5117" max="5117" width="43.5546875" style="40" customWidth="1"/>
    <col min="5118" max="5362" width="9.109375" style="40"/>
    <col min="5363" max="5363" width="4.109375" style="40" customWidth="1"/>
    <col min="5364" max="5364" width="4.5546875" style="40" customWidth="1"/>
    <col min="5365" max="5365" width="3.44140625" style="40" customWidth="1"/>
    <col min="5366" max="5366" width="46" style="40" customWidth="1"/>
    <col min="5367" max="5367" width="9.44140625" style="40" customWidth="1"/>
    <col min="5368" max="5371" width="10.6640625" style="40" customWidth="1"/>
    <col min="5372" max="5372" width="14.6640625" style="40" customWidth="1"/>
    <col min="5373" max="5373" width="43.5546875" style="40" customWidth="1"/>
    <col min="5374" max="5618" width="9.109375" style="40"/>
    <col min="5619" max="5619" width="4.109375" style="40" customWidth="1"/>
    <col min="5620" max="5620" width="4.5546875" style="40" customWidth="1"/>
    <col min="5621" max="5621" width="3.44140625" style="40" customWidth="1"/>
    <col min="5622" max="5622" width="46" style="40" customWidth="1"/>
    <col min="5623" max="5623" width="9.44140625" style="40" customWidth="1"/>
    <col min="5624" max="5627" width="10.6640625" style="40" customWidth="1"/>
    <col min="5628" max="5628" width="14.6640625" style="40" customWidth="1"/>
    <col min="5629" max="5629" width="43.5546875" style="40" customWidth="1"/>
    <col min="5630" max="5874" width="9.109375" style="40"/>
    <col min="5875" max="5875" width="4.109375" style="40" customWidth="1"/>
    <col min="5876" max="5876" width="4.5546875" style="40" customWidth="1"/>
    <col min="5877" max="5877" width="3.44140625" style="40" customWidth="1"/>
    <col min="5878" max="5878" width="46" style="40" customWidth="1"/>
    <col min="5879" max="5879" width="9.44140625" style="40" customWidth="1"/>
    <col min="5880" max="5883" width="10.6640625" style="40" customWidth="1"/>
    <col min="5884" max="5884" width="14.6640625" style="40" customWidth="1"/>
    <col min="5885" max="5885" width="43.5546875" style="40" customWidth="1"/>
    <col min="5886" max="6130" width="9.109375" style="40"/>
    <col min="6131" max="6131" width="4.109375" style="40" customWidth="1"/>
    <col min="6132" max="6132" width="4.5546875" style="40" customWidth="1"/>
    <col min="6133" max="6133" width="3.44140625" style="40" customWidth="1"/>
    <col min="6134" max="6134" width="46" style="40" customWidth="1"/>
    <col min="6135" max="6135" width="9.44140625" style="40" customWidth="1"/>
    <col min="6136" max="6139" width="10.6640625" style="40" customWidth="1"/>
    <col min="6140" max="6140" width="14.6640625" style="40" customWidth="1"/>
    <col min="6141" max="6141" width="43.5546875" style="40" customWidth="1"/>
    <col min="6142" max="6386" width="9.109375" style="40"/>
    <col min="6387" max="6387" width="4.109375" style="40" customWidth="1"/>
    <col min="6388" max="6388" width="4.5546875" style="40" customWidth="1"/>
    <col min="6389" max="6389" width="3.44140625" style="40" customWidth="1"/>
    <col min="6390" max="6390" width="46" style="40" customWidth="1"/>
    <col min="6391" max="6391" width="9.44140625" style="40" customWidth="1"/>
    <col min="6392" max="6395" width="10.6640625" style="40" customWidth="1"/>
    <col min="6396" max="6396" width="14.6640625" style="40" customWidth="1"/>
    <col min="6397" max="6397" width="43.5546875" style="40" customWidth="1"/>
    <col min="6398" max="6642" width="9.109375" style="40"/>
    <col min="6643" max="6643" width="4.109375" style="40" customWidth="1"/>
    <col min="6644" max="6644" width="4.5546875" style="40" customWidth="1"/>
    <col min="6645" max="6645" width="3.44140625" style="40" customWidth="1"/>
    <col min="6646" max="6646" width="46" style="40" customWidth="1"/>
    <col min="6647" max="6647" width="9.44140625" style="40" customWidth="1"/>
    <col min="6648" max="6651" width="10.6640625" style="40" customWidth="1"/>
    <col min="6652" max="6652" width="14.6640625" style="40" customWidth="1"/>
    <col min="6653" max="6653" width="43.5546875" style="40" customWidth="1"/>
    <col min="6654" max="6898" width="9.109375" style="40"/>
    <col min="6899" max="6899" width="4.109375" style="40" customWidth="1"/>
    <col min="6900" max="6900" width="4.5546875" style="40" customWidth="1"/>
    <col min="6901" max="6901" width="3.44140625" style="40" customWidth="1"/>
    <col min="6902" max="6902" width="46" style="40" customWidth="1"/>
    <col min="6903" max="6903" width="9.44140625" style="40" customWidth="1"/>
    <col min="6904" max="6907" width="10.6640625" style="40" customWidth="1"/>
    <col min="6908" max="6908" width="14.6640625" style="40" customWidth="1"/>
    <col min="6909" max="6909" width="43.5546875" style="40" customWidth="1"/>
    <col min="6910" max="7154" width="9.109375" style="40"/>
    <col min="7155" max="7155" width="4.109375" style="40" customWidth="1"/>
    <col min="7156" max="7156" width="4.5546875" style="40" customWidth="1"/>
    <col min="7157" max="7157" width="3.44140625" style="40" customWidth="1"/>
    <col min="7158" max="7158" width="46" style="40" customWidth="1"/>
    <col min="7159" max="7159" width="9.44140625" style="40" customWidth="1"/>
    <col min="7160" max="7163" width="10.6640625" style="40" customWidth="1"/>
    <col min="7164" max="7164" width="14.6640625" style="40" customWidth="1"/>
    <col min="7165" max="7165" width="43.5546875" style="40" customWidth="1"/>
    <col min="7166" max="7410" width="9.109375" style="40"/>
    <col min="7411" max="7411" width="4.109375" style="40" customWidth="1"/>
    <col min="7412" max="7412" width="4.5546875" style="40" customWidth="1"/>
    <col min="7413" max="7413" width="3.44140625" style="40" customWidth="1"/>
    <col min="7414" max="7414" width="46" style="40" customWidth="1"/>
    <col min="7415" max="7415" width="9.44140625" style="40" customWidth="1"/>
    <col min="7416" max="7419" width="10.6640625" style="40" customWidth="1"/>
    <col min="7420" max="7420" width="14.6640625" style="40" customWidth="1"/>
    <col min="7421" max="7421" width="43.5546875" style="40" customWidth="1"/>
    <col min="7422" max="7666" width="9.109375" style="40"/>
    <col min="7667" max="7667" width="4.109375" style="40" customWidth="1"/>
    <col min="7668" max="7668" width="4.5546875" style="40" customWidth="1"/>
    <col min="7669" max="7669" width="3.44140625" style="40" customWidth="1"/>
    <col min="7670" max="7670" width="46" style="40" customWidth="1"/>
    <col min="7671" max="7671" width="9.44140625" style="40" customWidth="1"/>
    <col min="7672" max="7675" width="10.6640625" style="40" customWidth="1"/>
    <col min="7676" max="7676" width="14.6640625" style="40" customWidth="1"/>
    <col min="7677" max="7677" width="43.5546875" style="40" customWidth="1"/>
    <col min="7678" max="7922" width="9.109375" style="40"/>
    <col min="7923" max="7923" width="4.109375" style="40" customWidth="1"/>
    <col min="7924" max="7924" width="4.5546875" style="40" customWidth="1"/>
    <col min="7925" max="7925" width="3.44140625" style="40" customWidth="1"/>
    <col min="7926" max="7926" width="46" style="40" customWidth="1"/>
    <col min="7927" max="7927" width="9.44140625" style="40" customWidth="1"/>
    <col min="7928" max="7931" width="10.6640625" style="40" customWidth="1"/>
    <col min="7932" max="7932" width="14.6640625" style="40" customWidth="1"/>
    <col min="7933" max="7933" width="43.5546875" style="40" customWidth="1"/>
    <col min="7934" max="8178" width="9.109375" style="40"/>
    <col min="8179" max="8179" width="4.109375" style="40" customWidth="1"/>
    <col min="8180" max="8180" width="4.5546875" style="40" customWidth="1"/>
    <col min="8181" max="8181" width="3.44140625" style="40" customWidth="1"/>
    <col min="8182" max="8182" width="46" style="40" customWidth="1"/>
    <col min="8183" max="8183" width="9.44140625" style="40" customWidth="1"/>
    <col min="8184" max="8187" width="10.6640625" style="40" customWidth="1"/>
    <col min="8188" max="8188" width="14.6640625" style="40" customWidth="1"/>
    <col min="8189" max="8189" width="43.5546875" style="40" customWidth="1"/>
    <col min="8190" max="8434" width="9.109375" style="40"/>
    <col min="8435" max="8435" width="4.109375" style="40" customWidth="1"/>
    <col min="8436" max="8436" width="4.5546875" style="40" customWidth="1"/>
    <col min="8437" max="8437" width="3.44140625" style="40" customWidth="1"/>
    <col min="8438" max="8438" width="46" style="40" customWidth="1"/>
    <col min="8439" max="8439" width="9.44140625" style="40" customWidth="1"/>
    <col min="8440" max="8443" width="10.6640625" style="40" customWidth="1"/>
    <col min="8444" max="8444" width="14.6640625" style="40" customWidth="1"/>
    <col min="8445" max="8445" width="43.5546875" style="40" customWidth="1"/>
    <col min="8446" max="8690" width="9.109375" style="40"/>
    <col min="8691" max="8691" width="4.109375" style="40" customWidth="1"/>
    <col min="8692" max="8692" width="4.5546875" style="40" customWidth="1"/>
    <col min="8693" max="8693" width="3.44140625" style="40" customWidth="1"/>
    <col min="8694" max="8694" width="46" style="40" customWidth="1"/>
    <col min="8695" max="8695" width="9.44140625" style="40" customWidth="1"/>
    <col min="8696" max="8699" width="10.6640625" style="40" customWidth="1"/>
    <col min="8700" max="8700" width="14.6640625" style="40" customWidth="1"/>
    <col min="8701" max="8701" width="43.5546875" style="40" customWidth="1"/>
    <col min="8702" max="8946" width="9.109375" style="40"/>
    <col min="8947" max="8947" width="4.109375" style="40" customWidth="1"/>
    <col min="8948" max="8948" width="4.5546875" style="40" customWidth="1"/>
    <col min="8949" max="8949" width="3.44140625" style="40" customWidth="1"/>
    <col min="8950" max="8950" width="46" style="40" customWidth="1"/>
    <col min="8951" max="8951" width="9.44140625" style="40" customWidth="1"/>
    <col min="8952" max="8955" width="10.6640625" style="40" customWidth="1"/>
    <col min="8956" max="8956" width="14.6640625" style="40" customWidth="1"/>
    <col min="8957" max="8957" width="43.5546875" style="40" customWidth="1"/>
    <col min="8958" max="9202" width="9.109375" style="40"/>
    <col min="9203" max="9203" width="4.109375" style="40" customWidth="1"/>
    <col min="9204" max="9204" width="4.5546875" style="40" customWidth="1"/>
    <col min="9205" max="9205" width="3.44140625" style="40" customWidth="1"/>
    <col min="9206" max="9206" width="46" style="40" customWidth="1"/>
    <col min="9207" max="9207" width="9.44140625" style="40" customWidth="1"/>
    <col min="9208" max="9211" width="10.6640625" style="40" customWidth="1"/>
    <col min="9212" max="9212" width="14.6640625" style="40" customWidth="1"/>
    <col min="9213" max="9213" width="43.5546875" style="40" customWidth="1"/>
    <col min="9214" max="9458" width="9.109375" style="40"/>
    <col min="9459" max="9459" width="4.109375" style="40" customWidth="1"/>
    <col min="9460" max="9460" width="4.5546875" style="40" customWidth="1"/>
    <col min="9461" max="9461" width="3.44140625" style="40" customWidth="1"/>
    <col min="9462" max="9462" width="46" style="40" customWidth="1"/>
    <col min="9463" max="9463" width="9.44140625" style="40" customWidth="1"/>
    <col min="9464" max="9467" width="10.6640625" style="40" customWidth="1"/>
    <col min="9468" max="9468" width="14.6640625" style="40" customWidth="1"/>
    <col min="9469" max="9469" width="43.5546875" style="40" customWidth="1"/>
    <col min="9470" max="9714" width="9.109375" style="40"/>
    <col min="9715" max="9715" width="4.109375" style="40" customWidth="1"/>
    <col min="9716" max="9716" width="4.5546875" style="40" customWidth="1"/>
    <col min="9717" max="9717" width="3.44140625" style="40" customWidth="1"/>
    <col min="9718" max="9718" width="46" style="40" customWidth="1"/>
    <col min="9719" max="9719" width="9.44140625" style="40" customWidth="1"/>
    <col min="9720" max="9723" width="10.6640625" style="40" customWidth="1"/>
    <col min="9724" max="9724" width="14.6640625" style="40" customWidth="1"/>
    <col min="9725" max="9725" width="43.5546875" style="40" customWidth="1"/>
    <col min="9726" max="9970" width="9.109375" style="40"/>
    <col min="9971" max="9971" width="4.109375" style="40" customWidth="1"/>
    <col min="9972" max="9972" width="4.5546875" style="40" customWidth="1"/>
    <col min="9973" max="9973" width="3.44140625" style="40" customWidth="1"/>
    <col min="9974" max="9974" width="46" style="40" customWidth="1"/>
    <col min="9975" max="9975" width="9.44140625" style="40" customWidth="1"/>
    <col min="9976" max="9979" width="10.6640625" style="40" customWidth="1"/>
    <col min="9980" max="9980" width="14.6640625" style="40" customWidth="1"/>
    <col min="9981" max="9981" width="43.5546875" style="40" customWidth="1"/>
    <col min="9982" max="10226" width="9.109375" style="40"/>
    <col min="10227" max="10227" width="4.109375" style="40" customWidth="1"/>
    <col min="10228" max="10228" width="4.5546875" style="40" customWidth="1"/>
    <col min="10229" max="10229" width="3.44140625" style="40" customWidth="1"/>
    <col min="10230" max="10230" width="46" style="40" customWidth="1"/>
    <col min="10231" max="10231" width="9.44140625" style="40" customWidth="1"/>
    <col min="10232" max="10235" width="10.6640625" style="40" customWidth="1"/>
    <col min="10236" max="10236" width="14.6640625" style="40" customWidth="1"/>
    <col min="10237" max="10237" width="43.5546875" style="40" customWidth="1"/>
    <col min="10238" max="10482" width="9.109375" style="40"/>
    <col min="10483" max="10483" width="4.109375" style="40" customWidth="1"/>
    <col min="10484" max="10484" width="4.5546875" style="40" customWidth="1"/>
    <col min="10485" max="10485" width="3.44140625" style="40" customWidth="1"/>
    <col min="10486" max="10486" width="46" style="40" customWidth="1"/>
    <col min="10487" max="10487" width="9.44140625" style="40" customWidth="1"/>
    <col min="10488" max="10491" width="10.6640625" style="40" customWidth="1"/>
    <col min="10492" max="10492" width="14.6640625" style="40" customWidth="1"/>
    <col min="10493" max="10493" width="43.5546875" style="40" customWidth="1"/>
    <col min="10494" max="10738" width="9.109375" style="40"/>
    <col min="10739" max="10739" width="4.109375" style="40" customWidth="1"/>
    <col min="10740" max="10740" width="4.5546875" style="40" customWidth="1"/>
    <col min="10741" max="10741" width="3.44140625" style="40" customWidth="1"/>
    <col min="10742" max="10742" width="46" style="40" customWidth="1"/>
    <col min="10743" max="10743" width="9.44140625" style="40" customWidth="1"/>
    <col min="10744" max="10747" width="10.6640625" style="40" customWidth="1"/>
    <col min="10748" max="10748" width="14.6640625" style="40" customWidth="1"/>
    <col min="10749" max="10749" width="43.5546875" style="40" customWidth="1"/>
    <col min="10750" max="10994" width="9.109375" style="40"/>
    <col min="10995" max="10995" width="4.109375" style="40" customWidth="1"/>
    <col min="10996" max="10996" width="4.5546875" style="40" customWidth="1"/>
    <col min="10997" max="10997" width="3.44140625" style="40" customWidth="1"/>
    <col min="10998" max="10998" width="46" style="40" customWidth="1"/>
    <col min="10999" max="10999" width="9.44140625" style="40" customWidth="1"/>
    <col min="11000" max="11003" width="10.6640625" style="40" customWidth="1"/>
    <col min="11004" max="11004" width="14.6640625" style="40" customWidth="1"/>
    <col min="11005" max="11005" width="43.5546875" style="40" customWidth="1"/>
    <col min="11006" max="11250" width="9.109375" style="40"/>
    <col min="11251" max="11251" width="4.109375" style="40" customWidth="1"/>
    <col min="11252" max="11252" width="4.5546875" style="40" customWidth="1"/>
    <col min="11253" max="11253" width="3.44140625" style="40" customWidth="1"/>
    <col min="11254" max="11254" width="46" style="40" customWidth="1"/>
    <col min="11255" max="11255" width="9.44140625" style="40" customWidth="1"/>
    <col min="11256" max="11259" width="10.6640625" style="40" customWidth="1"/>
    <col min="11260" max="11260" width="14.6640625" style="40" customWidth="1"/>
    <col min="11261" max="11261" width="43.5546875" style="40" customWidth="1"/>
    <col min="11262" max="11506" width="9.109375" style="40"/>
    <col min="11507" max="11507" width="4.109375" style="40" customWidth="1"/>
    <col min="11508" max="11508" width="4.5546875" style="40" customWidth="1"/>
    <col min="11509" max="11509" width="3.44140625" style="40" customWidth="1"/>
    <col min="11510" max="11510" width="46" style="40" customWidth="1"/>
    <col min="11511" max="11511" width="9.44140625" style="40" customWidth="1"/>
    <col min="11512" max="11515" width="10.6640625" style="40" customWidth="1"/>
    <col min="11516" max="11516" width="14.6640625" style="40" customWidth="1"/>
    <col min="11517" max="11517" width="43.5546875" style="40" customWidth="1"/>
    <col min="11518" max="11762" width="9.109375" style="40"/>
    <col min="11763" max="11763" width="4.109375" style="40" customWidth="1"/>
    <col min="11764" max="11764" width="4.5546875" style="40" customWidth="1"/>
    <col min="11765" max="11765" width="3.44140625" style="40" customWidth="1"/>
    <col min="11766" max="11766" width="46" style="40" customWidth="1"/>
    <col min="11767" max="11767" width="9.44140625" style="40" customWidth="1"/>
    <col min="11768" max="11771" width="10.6640625" style="40" customWidth="1"/>
    <col min="11772" max="11772" width="14.6640625" style="40" customWidth="1"/>
    <col min="11773" max="11773" width="43.5546875" style="40" customWidth="1"/>
    <col min="11774" max="12018" width="9.109375" style="40"/>
    <col min="12019" max="12019" width="4.109375" style="40" customWidth="1"/>
    <col min="12020" max="12020" width="4.5546875" style="40" customWidth="1"/>
    <col min="12021" max="12021" width="3.44140625" style="40" customWidth="1"/>
    <col min="12022" max="12022" width="46" style="40" customWidth="1"/>
    <col min="12023" max="12023" width="9.44140625" style="40" customWidth="1"/>
    <col min="12024" max="12027" width="10.6640625" style="40" customWidth="1"/>
    <col min="12028" max="12028" width="14.6640625" style="40" customWidth="1"/>
    <col min="12029" max="12029" width="43.5546875" style="40" customWidth="1"/>
    <col min="12030" max="12274" width="9.109375" style="40"/>
    <col min="12275" max="12275" width="4.109375" style="40" customWidth="1"/>
    <col min="12276" max="12276" width="4.5546875" style="40" customWidth="1"/>
    <col min="12277" max="12277" width="3.44140625" style="40" customWidth="1"/>
    <col min="12278" max="12278" width="46" style="40" customWidth="1"/>
    <col min="12279" max="12279" width="9.44140625" style="40" customWidth="1"/>
    <col min="12280" max="12283" width="10.6640625" style="40" customWidth="1"/>
    <col min="12284" max="12284" width="14.6640625" style="40" customWidth="1"/>
    <col min="12285" max="12285" width="43.5546875" style="40" customWidth="1"/>
    <col min="12286" max="12530" width="9.109375" style="40"/>
    <col min="12531" max="12531" width="4.109375" style="40" customWidth="1"/>
    <col min="12532" max="12532" width="4.5546875" style="40" customWidth="1"/>
    <col min="12533" max="12533" width="3.44140625" style="40" customWidth="1"/>
    <col min="12534" max="12534" width="46" style="40" customWidth="1"/>
    <col min="12535" max="12535" width="9.44140625" style="40" customWidth="1"/>
    <col min="12536" max="12539" width="10.6640625" style="40" customWidth="1"/>
    <col min="12540" max="12540" width="14.6640625" style="40" customWidth="1"/>
    <col min="12541" max="12541" width="43.5546875" style="40" customWidth="1"/>
    <col min="12542" max="12786" width="9.109375" style="40"/>
    <col min="12787" max="12787" width="4.109375" style="40" customWidth="1"/>
    <col min="12788" max="12788" width="4.5546875" style="40" customWidth="1"/>
    <col min="12789" max="12789" width="3.44140625" style="40" customWidth="1"/>
    <col min="12790" max="12790" width="46" style="40" customWidth="1"/>
    <col min="12791" max="12791" width="9.44140625" style="40" customWidth="1"/>
    <col min="12792" max="12795" width="10.6640625" style="40" customWidth="1"/>
    <col min="12796" max="12796" width="14.6640625" style="40" customWidth="1"/>
    <col min="12797" max="12797" width="43.5546875" style="40" customWidth="1"/>
    <col min="12798" max="13042" width="9.109375" style="40"/>
    <col min="13043" max="13043" width="4.109375" style="40" customWidth="1"/>
    <col min="13044" max="13044" width="4.5546875" style="40" customWidth="1"/>
    <col min="13045" max="13045" width="3.44140625" style="40" customWidth="1"/>
    <col min="13046" max="13046" width="46" style="40" customWidth="1"/>
    <col min="13047" max="13047" width="9.44140625" style="40" customWidth="1"/>
    <col min="13048" max="13051" width="10.6640625" style="40" customWidth="1"/>
    <col min="13052" max="13052" width="14.6640625" style="40" customWidth="1"/>
    <col min="13053" max="13053" width="43.5546875" style="40" customWidth="1"/>
    <col min="13054" max="13298" width="9.109375" style="40"/>
    <col min="13299" max="13299" width="4.109375" style="40" customWidth="1"/>
    <col min="13300" max="13300" width="4.5546875" style="40" customWidth="1"/>
    <col min="13301" max="13301" width="3.44140625" style="40" customWidth="1"/>
    <col min="13302" max="13302" width="46" style="40" customWidth="1"/>
    <col min="13303" max="13303" width="9.44140625" style="40" customWidth="1"/>
    <col min="13304" max="13307" width="10.6640625" style="40" customWidth="1"/>
    <col min="13308" max="13308" width="14.6640625" style="40" customWidth="1"/>
    <col min="13309" max="13309" width="43.5546875" style="40" customWidth="1"/>
    <col min="13310" max="13554" width="9.109375" style="40"/>
    <col min="13555" max="13555" width="4.109375" style="40" customWidth="1"/>
    <col min="13556" max="13556" width="4.5546875" style="40" customWidth="1"/>
    <col min="13557" max="13557" width="3.44140625" style="40" customWidth="1"/>
    <col min="13558" max="13558" width="46" style="40" customWidth="1"/>
    <col min="13559" max="13559" width="9.44140625" style="40" customWidth="1"/>
    <col min="13560" max="13563" width="10.6640625" style="40" customWidth="1"/>
    <col min="13564" max="13564" width="14.6640625" style="40" customWidth="1"/>
    <col min="13565" max="13565" width="43.5546875" style="40" customWidth="1"/>
    <col min="13566" max="13810" width="9.109375" style="40"/>
    <col min="13811" max="13811" width="4.109375" style="40" customWidth="1"/>
    <col min="13812" max="13812" width="4.5546875" style="40" customWidth="1"/>
    <col min="13813" max="13813" width="3.44140625" style="40" customWidth="1"/>
    <col min="13814" max="13814" width="46" style="40" customWidth="1"/>
    <col min="13815" max="13815" width="9.44140625" style="40" customWidth="1"/>
    <col min="13816" max="13819" width="10.6640625" style="40" customWidth="1"/>
    <col min="13820" max="13820" width="14.6640625" style="40" customWidth="1"/>
    <col min="13821" max="13821" width="43.5546875" style="40" customWidth="1"/>
    <col min="13822" max="14066" width="9.109375" style="40"/>
    <col min="14067" max="14067" width="4.109375" style="40" customWidth="1"/>
    <col min="14068" max="14068" width="4.5546875" style="40" customWidth="1"/>
    <col min="14069" max="14069" width="3.44140625" style="40" customWidth="1"/>
    <col min="14070" max="14070" width="46" style="40" customWidth="1"/>
    <col min="14071" max="14071" width="9.44140625" style="40" customWidth="1"/>
    <col min="14072" max="14075" width="10.6640625" style="40" customWidth="1"/>
    <col min="14076" max="14076" width="14.6640625" style="40" customWidth="1"/>
    <col min="14077" max="14077" width="43.5546875" style="40" customWidth="1"/>
    <col min="14078" max="14322" width="9.109375" style="40"/>
    <col min="14323" max="14323" width="4.109375" style="40" customWidth="1"/>
    <col min="14324" max="14324" width="4.5546875" style="40" customWidth="1"/>
    <col min="14325" max="14325" width="3.44140625" style="40" customWidth="1"/>
    <col min="14326" max="14326" width="46" style="40" customWidth="1"/>
    <col min="14327" max="14327" width="9.44140625" style="40" customWidth="1"/>
    <col min="14328" max="14331" width="10.6640625" style="40" customWidth="1"/>
    <col min="14332" max="14332" width="14.6640625" style="40" customWidth="1"/>
    <col min="14333" max="14333" width="43.5546875" style="40" customWidth="1"/>
    <col min="14334" max="14578" width="9.109375" style="40"/>
    <col min="14579" max="14579" width="4.109375" style="40" customWidth="1"/>
    <col min="14580" max="14580" width="4.5546875" style="40" customWidth="1"/>
    <col min="14581" max="14581" width="3.44140625" style="40" customWidth="1"/>
    <col min="14582" max="14582" width="46" style="40" customWidth="1"/>
    <col min="14583" max="14583" width="9.44140625" style="40" customWidth="1"/>
    <col min="14584" max="14587" width="10.6640625" style="40" customWidth="1"/>
    <col min="14588" max="14588" width="14.6640625" style="40" customWidth="1"/>
    <col min="14589" max="14589" width="43.5546875" style="40" customWidth="1"/>
    <col min="14590" max="14834" width="9.109375" style="40"/>
    <col min="14835" max="14835" width="4.109375" style="40" customWidth="1"/>
    <col min="14836" max="14836" width="4.5546875" style="40" customWidth="1"/>
    <col min="14837" max="14837" width="3.44140625" style="40" customWidth="1"/>
    <col min="14838" max="14838" width="46" style="40" customWidth="1"/>
    <col min="14839" max="14839" width="9.44140625" style="40" customWidth="1"/>
    <col min="14840" max="14843" width="10.6640625" style="40" customWidth="1"/>
    <col min="14844" max="14844" width="14.6640625" style="40" customWidth="1"/>
    <col min="14845" max="14845" width="43.5546875" style="40" customWidth="1"/>
    <col min="14846" max="15090" width="9.109375" style="40"/>
    <col min="15091" max="15091" width="4.109375" style="40" customWidth="1"/>
    <col min="15092" max="15092" width="4.5546875" style="40" customWidth="1"/>
    <col min="15093" max="15093" width="3.44140625" style="40" customWidth="1"/>
    <col min="15094" max="15094" width="46" style="40" customWidth="1"/>
    <col min="15095" max="15095" width="9.44140625" style="40" customWidth="1"/>
    <col min="15096" max="15099" width="10.6640625" style="40" customWidth="1"/>
    <col min="15100" max="15100" width="14.6640625" style="40" customWidth="1"/>
    <col min="15101" max="15101" width="43.5546875" style="40" customWidth="1"/>
    <col min="15102" max="15346" width="9.109375" style="40"/>
    <col min="15347" max="15347" width="4.109375" style="40" customWidth="1"/>
    <col min="15348" max="15348" width="4.5546875" style="40" customWidth="1"/>
    <col min="15349" max="15349" width="3.44140625" style="40" customWidth="1"/>
    <col min="15350" max="15350" width="46" style="40" customWidth="1"/>
    <col min="15351" max="15351" width="9.44140625" style="40" customWidth="1"/>
    <col min="15352" max="15355" width="10.6640625" style="40" customWidth="1"/>
    <col min="15356" max="15356" width="14.6640625" style="40" customWidth="1"/>
    <col min="15357" max="15357" width="43.5546875" style="40" customWidth="1"/>
    <col min="15358" max="15602" width="9.109375" style="40"/>
    <col min="15603" max="15603" width="4.109375" style="40" customWidth="1"/>
    <col min="15604" max="15604" width="4.5546875" style="40" customWidth="1"/>
    <col min="15605" max="15605" width="3.44140625" style="40" customWidth="1"/>
    <col min="15606" max="15606" width="46" style="40" customWidth="1"/>
    <col min="15607" max="15607" width="9.44140625" style="40" customWidth="1"/>
    <col min="15608" max="15611" width="10.6640625" style="40" customWidth="1"/>
    <col min="15612" max="15612" width="14.6640625" style="40" customWidth="1"/>
    <col min="15613" max="15613" width="43.5546875" style="40" customWidth="1"/>
    <col min="15614" max="15858" width="9.109375" style="40"/>
    <col min="15859" max="15859" width="4.109375" style="40" customWidth="1"/>
    <col min="15860" max="15860" width="4.5546875" style="40" customWidth="1"/>
    <col min="15861" max="15861" width="3.44140625" style="40" customWidth="1"/>
    <col min="15862" max="15862" width="46" style="40" customWidth="1"/>
    <col min="15863" max="15863" width="9.44140625" style="40" customWidth="1"/>
    <col min="15864" max="15867" width="10.6640625" style="40" customWidth="1"/>
    <col min="15868" max="15868" width="14.6640625" style="40" customWidth="1"/>
    <col min="15869" max="15869" width="43.5546875" style="40" customWidth="1"/>
    <col min="15870" max="16114" width="9.109375" style="40"/>
    <col min="16115" max="16115" width="4.109375" style="40" customWidth="1"/>
    <col min="16116" max="16116" width="4.5546875" style="40" customWidth="1"/>
    <col min="16117" max="16117" width="3.44140625" style="40" customWidth="1"/>
    <col min="16118" max="16118" width="46" style="40" customWidth="1"/>
    <col min="16119" max="16119" width="9.44140625" style="40" customWidth="1"/>
    <col min="16120" max="16123" width="10.6640625" style="40" customWidth="1"/>
    <col min="16124" max="16124" width="14.6640625" style="40" customWidth="1"/>
    <col min="16125" max="16125" width="43.5546875" style="40" customWidth="1"/>
    <col min="16126" max="16372" width="9.109375" style="40"/>
    <col min="16373" max="16384" width="9.109375" style="40" customWidth="1"/>
  </cols>
  <sheetData>
    <row r="1" spans="1:11" s="41" customFormat="1">
      <c r="K1" s="109" t="s">
        <v>142</v>
      </c>
    </row>
    <row r="2" spans="1:11" s="41" customFormat="1" ht="15.6">
      <c r="A2" s="401" t="s">
        <v>464</v>
      </c>
      <c r="B2" s="401"/>
      <c r="C2" s="401"/>
      <c r="D2" s="401"/>
      <c r="E2" s="401"/>
      <c r="F2" s="401"/>
      <c r="G2" s="401"/>
      <c r="H2" s="401"/>
      <c r="I2" s="401"/>
      <c r="J2" s="401"/>
      <c r="K2" s="401"/>
    </row>
    <row r="3" spans="1:11" s="41" customFormat="1">
      <c r="A3" s="346" t="s">
        <v>418</v>
      </c>
      <c r="B3" s="347"/>
      <c r="C3" s="347"/>
      <c r="D3" s="347"/>
      <c r="E3" s="347"/>
      <c r="F3" s="347"/>
      <c r="G3" s="347"/>
      <c r="H3" s="347"/>
      <c r="I3" s="347"/>
      <c r="J3" s="347"/>
      <c r="K3" s="347"/>
    </row>
    <row r="4" spans="1:11" s="41" customFormat="1">
      <c r="A4" s="346" t="s">
        <v>217</v>
      </c>
      <c r="B4" s="347"/>
      <c r="C4" s="347"/>
      <c r="D4" s="347"/>
      <c r="E4" s="347"/>
      <c r="F4" s="347"/>
      <c r="G4" s="347"/>
      <c r="H4" s="347"/>
      <c r="I4" s="347"/>
      <c r="J4" s="347"/>
      <c r="K4" s="347"/>
    </row>
    <row r="5" spans="1:11" s="41" customFormat="1" ht="15.6">
      <c r="A5" s="406"/>
      <c r="B5" s="406"/>
      <c r="C5" s="406"/>
      <c r="D5" s="406"/>
      <c r="E5" s="406"/>
      <c r="F5" s="406"/>
      <c r="G5" s="406"/>
      <c r="H5" s="406"/>
      <c r="I5" s="406"/>
      <c r="J5" s="406"/>
      <c r="K5" s="406"/>
    </row>
    <row r="6" spans="1:11" s="41" customFormat="1" ht="46.8" customHeight="1">
      <c r="A6" s="405" t="s">
        <v>108</v>
      </c>
      <c r="B6" s="405"/>
      <c r="C6" s="405" t="s">
        <v>109</v>
      </c>
      <c r="D6" s="405" t="s">
        <v>110</v>
      </c>
      <c r="E6" s="405" t="s">
        <v>111</v>
      </c>
      <c r="F6" s="405" t="s">
        <v>112</v>
      </c>
      <c r="G6" s="405"/>
      <c r="H6" s="405"/>
      <c r="I6" s="402" t="s">
        <v>158</v>
      </c>
      <c r="J6" s="402" t="s">
        <v>175</v>
      </c>
      <c r="K6" s="405" t="s">
        <v>113</v>
      </c>
    </row>
    <row r="7" spans="1:11" s="41" customFormat="1" ht="34.799999999999997" customHeight="1">
      <c r="A7" s="405"/>
      <c r="B7" s="405"/>
      <c r="C7" s="405"/>
      <c r="D7" s="405"/>
      <c r="E7" s="405"/>
      <c r="F7" s="405" t="s">
        <v>465</v>
      </c>
      <c r="G7" s="405" t="s">
        <v>466</v>
      </c>
      <c r="H7" s="405" t="s">
        <v>467</v>
      </c>
      <c r="I7" s="403"/>
      <c r="J7" s="403"/>
      <c r="K7" s="405"/>
    </row>
    <row r="8" spans="1:11" s="41" customFormat="1" ht="31.2" customHeight="1">
      <c r="A8" s="43" t="s">
        <v>5</v>
      </c>
      <c r="B8" s="43" t="s">
        <v>6</v>
      </c>
      <c r="C8" s="405"/>
      <c r="D8" s="405"/>
      <c r="E8" s="405"/>
      <c r="F8" s="405"/>
      <c r="G8" s="405"/>
      <c r="H8" s="405"/>
      <c r="I8" s="404"/>
      <c r="J8" s="404"/>
      <c r="K8" s="405"/>
    </row>
    <row r="9" spans="1:11" s="41" customFormat="1">
      <c r="A9" s="43">
        <v>1</v>
      </c>
      <c r="B9" s="43">
        <v>2</v>
      </c>
      <c r="C9" s="125">
        <v>3</v>
      </c>
      <c r="D9" s="125">
        <v>4</v>
      </c>
      <c r="E9" s="125">
        <v>5</v>
      </c>
      <c r="F9" s="125">
        <v>6</v>
      </c>
      <c r="G9" s="125">
        <v>7</v>
      </c>
      <c r="H9" s="125">
        <v>8</v>
      </c>
      <c r="I9" s="44">
        <v>9</v>
      </c>
      <c r="J9" s="44">
        <v>10</v>
      </c>
      <c r="K9" s="125">
        <v>11</v>
      </c>
    </row>
    <row r="10" spans="1:11" s="66" customFormat="1">
      <c r="A10" s="407" t="s">
        <v>114</v>
      </c>
      <c r="B10" s="408"/>
      <c r="C10" s="408"/>
      <c r="D10" s="408"/>
      <c r="E10" s="408"/>
      <c r="F10" s="408"/>
      <c r="G10" s="408"/>
      <c r="H10" s="408"/>
      <c r="I10" s="408"/>
      <c r="J10" s="408"/>
      <c r="K10" s="408"/>
    </row>
    <row r="11" spans="1:11" s="41" customFormat="1" ht="24">
      <c r="A11" s="60" t="s">
        <v>17</v>
      </c>
      <c r="B11" s="48">
        <v>1</v>
      </c>
      <c r="C11" s="61">
        <v>1</v>
      </c>
      <c r="D11" s="58" t="s">
        <v>164</v>
      </c>
      <c r="E11" s="60" t="s">
        <v>165</v>
      </c>
      <c r="F11" s="153" t="s">
        <v>160</v>
      </c>
      <c r="G11" s="60" t="s">
        <v>160</v>
      </c>
      <c r="H11" s="60" t="s">
        <v>160</v>
      </c>
      <c r="I11" s="93">
        <v>1</v>
      </c>
      <c r="J11" s="95">
        <v>100</v>
      </c>
      <c r="K11" s="147"/>
    </row>
    <row r="12" spans="1:11" ht="36">
      <c r="A12" s="148" t="s">
        <v>17</v>
      </c>
      <c r="B12" s="112" t="s">
        <v>18</v>
      </c>
      <c r="C12" s="61">
        <v>2</v>
      </c>
      <c r="D12" s="58" t="s">
        <v>166</v>
      </c>
      <c r="E12" s="60" t="s">
        <v>167</v>
      </c>
      <c r="F12" s="62">
        <v>4.4800000000000004</v>
      </c>
      <c r="G12" s="60">
        <v>4.5</v>
      </c>
      <c r="H12" s="97">
        <v>4.4800000000000004</v>
      </c>
      <c r="I12" s="93">
        <f t="shared" ref="I12:I16" si="0">H12/G12</f>
        <v>0.99555555555555564</v>
      </c>
      <c r="J12" s="95">
        <f>H12/F12*100</f>
        <v>100</v>
      </c>
      <c r="K12" s="45"/>
    </row>
    <row r="13" spans="1:11" s="41" customFormat="1" ht="34.200000000000003" customHeight="1">
      <c r="A13" s="60" t="s">
        <v>17</v>
      </c>
      <c r="B13" s="48" t="s">
        <v>18</v>
      </c>
      <c r="C13" s="61">
        <v>3</v>
      </c>
      <c r="D13" s="58" t="s">
        <v>168</v>
      </c>
      <c r="E13" s="60" t="s">
        <v>169</v>
      </c>
      <c r="F13" s="62">
        <v>23.135000000000002</v>
      </c>
      <c r="G13" s="93">
        <v>23.494</v>
      </c>
      <c r="H13" s="105">
        <v>23.52</v>
      </c>
      <c r="I13" s="93">
        <f t="shared" si="0"/>
        <v>1.0011066655316252</v>
      </c>
      <c r="J13" s="95">
        <f t="shared" ref="J13:J16" si="1">H13/F13*100</f>
        <v>101.66414523449319</v>
      </c>
      <c r="K13" s="98"/>
    </row>
    <row r="14" spans="1:11" s="41" customFormat="1" ht="37.5" customHeight="1">
      <c r="A14" s="60" t="s">
        <v>17</v>
      </c>
      <c r="B14" s="48" t="s">
        <v>18</v>
      </c>
      <c r="C14" s="61">
        <v>4</v>
      </c>
      <c r="D14" s="58" t="s">
        <v>283</v>
      </c>
      <c r="E14" s="60" t="s">
        <v>169</v>
      </c>
      <c r="F14" s="65">
        <v>0.29299999999999998</v>
      </c>
      <c r="G14" s="93">
        <v>0.29599999999999999</v>
      </c>
      <c r="H14" s="106">
        <v>0.41299999999999998</v>
      </c>
      <c r="I14" s="93">
        <f t="shared" si="0"/>
        <v>1.3952702702702702</v>
      </c>
      <c r="J14" s="95">
        <f t="shared" si="1"/>
        <v>140.95563139931741</v>
      </c>
      <c r="K14" s="98"/>
    </row>
    <row r="15" spans="1:11" s="41" customFormat="1" ht="35.25" customHeight="1">
      <c r="A15" s="60" t="s">
        <v>17</v>
      </c>
      <c r="B15" s="67" t="s">
        <v>18</v>
      </c>
      <c r="C15" s="68">
        <v>5</v>
      </c>
      <c r="D15" s="69" t="s">
        <v>284</v>
      </c>
      <c r="E15" s="70" t="s">
        <v>169</v>
      </c>
      <c r="F15" s="62">
        <v>28371</v>
      </c>
      <c r="G15" s="70">
        <v>28600</v>
      </c>
      <c r="H15" s="107">
        <v>39957</v>
      </c>
      <c r="I15" s="93">
        <f t="shared" si="0"/>
        <v>1.3970979020979022</v>
      </c>
      <c r="J15" s="95">
        <f t="shared" si="1"/>
        <v>140.83747488632758</v>
      </c>
      <c r="K15" s="100"/>
    </row>
    <row r="16" spans="1:11" s="41" customFormat="1" ht="199.95" customHeight="1">
      <c r="A16" s="71">
        <v>7</v>
      </c>
      <c r="B16" s="67" t="s">
        <v>18</v>
      </c>
      <c r="C16" s="68">
        <v>6</v>
      </c>
      <c r="D16" s="72" t="s">
        <v>285</v>
      </c>
      <c r="E16" s="70" t="s">
        <v>134</v>
      </c>
      <c r="F16" s="62">
        <v>142</v>
      </c>
      <c r="G16" s="60">
        <v>219</v>
      </c>
      <c r="H16" s="105">
        <v>152</v>
      </c>
      <c r="I16" s="93">
        <f t="shared" si="0"/>
        <v>0.69406392694063923</v>
      </c>
      <c r="J16" s="95">
        <f t="shared" si="1"/>
        <v>107.04225352112675</v>
      </c>
      <c r="K16" s="98" t="s">
        <v>468</v>
      </c>
    </row>
    <row r="17" spans="1:11" s="41" customFormat="1" ht="133.5" customHeight="1">
      <c r="A17" s="48">
        <v>7</v>
      </c>
      <c r="B17" s="48" t="s">
        <v>18</v>
      </c>
      <c r="C17" s="61">
        <v>7</v>
      </c>
      <c r="D17" s="58" t="s">
        <v>170</v>
      </c>
      <c r="E17" s="60" t="s">
        <v>169</v>
      </c>
      <c r="F17" s="62">
        <v>19542</v>
      </c>
      <c r="G17" s="60">
        <v>0</v>
      </c>
      <c r="H17" s="60">
        <v>0</v>
      </c>
      <c r="I17" s="93">
        <v>1</v>
      </c>
      <c r="J17" s="95">
        <v>100</v>
      </c>
      <c r="K17" s="98" t="s">
        <v>371</v>
      </c>
    </row>
    <row r="18" spans="1:11" s="41" customFormat="1" ht="102.75" customHeight="1">
      <c r="A18" s="60" t="s">
        <v>17</v>
      </c>
      <c r="B18" s="48" t="s">
        <v>18</v>
      </c>
      <c r="C18" s="61">
        <v>8</v>
      </c>
      <c r="D18" s="73" t="s">
        <v>171</v>
      </c>
      <c r="E18" s="60" t="s">
        <v>169</v>
      </c>
      <c r="F18" s="62">
        <v>0</v>
      </c>
      <c r="G18" s="60">
        <v>0</v>
      </c>
      <c r="H18" s="60">
        <v>0</v>
      </c>
      <c r="I18" s="93">
        <v>1</v>
      </c>
      <c r="J18" s="95">
        <v>100</v>
      </c>
      <c r="K18" s="98" t="s">
        <v>372</v>
      </c>
    </row>
    <row r="19" spans="1:11" ht="22.2" customHeight="1">
      <c r="A19" s="150"/>
      <c r="B19" s="150"/>
      <c r="C19" s="150"/>
      <c r="D19" s="410" t="s">
        <v>23</v>
      </c>
      <c r="E19" s="410"/>
      <c r="F19" s="410"/>
      <c r="G19" s="410"/>
      <c r="H19" s="410"/>
      <c r="I19" s="410"/>
      <c r="J19" s="410"/>
      <c r="K19" s="410"/>
    </row>
    <row r="20" spans="1:11" s="41" customFormat="1" ht="72" customHeight="1">
      <c r="A20" s="50" t="s">
        <v>17</v>
      </c>
      <c r="B20" s="50" t="s">
        <v>22</v>
      </c>
      <c r="C20" s="50" t="s">
        <v>18</v>
      </c>
      <c r="D20" s="51" t="s">
        <v>200</v>
      </c>
      <c r="E20" s="53" t="s">
        <v>116</v>
      </c>
      <c r="F20" s="63">
        <v>80.3</v>
      </c>
      <c r="G20" s="63">
        <v>85.67</v>
      </c>
      <c r="H20" s="108">
        <v>77.59</v>
      </c>
      <c r="I20" s="94">
        <f>H20/G20</f>
        <v>0.90568460371191783</v>
      </c>
      <c r="J20" s="95">
        <f>H20/F20*100</f>
        <v>96.625155666251558</v>
      </c>
      <c r="K20" s="52" t="s">
        <v>469</v>
      </c>
    </row>
    <row r="21" spans="1:11" ht="43.2">
      <c r="A21" s="50" t="s">
        <v>17</v>
      </c>
      <c r="B21" s="50" t="s">
        <v>22</v>
      </c>
      <c r="C21" s="50" t="s">
        <v>22</v>
      </c>
      <c r="D21" s="51" t="s">
        <v>186</v>
      </c>
      <c r="E21" s="53" t="s">
        <v>138</v>
      </c>
      <c r="F21" s="64">
        <v>112</v>
      </c>
      <c r="G21" s="64">
        <v>51</v>
      </c>
      <c r="H21" s="154">
        <v>128</v>
      </c>
      <c r="I21" s="94">
        <f>H21/G21</f>
        <v>2.5098039215686274</v>
      </c>
      <c r="J21" s="95">
        <f>H21/F21*100</f>
        <v>114.28571428571428</v>
      </c>
      <c r="K21" s="52" t="s">
        <v>347</v>
      </c>
    </row>
    <row r="22" spans="1:11" s="41" customFormat="1" ht="44.25" customHeight="1">
      <c r="A22" s="50" t="s">
        <v>17</v>
      </c>
      <c r="B22" s="50" t="s">
        <v>22</v>
      </c>
      <c r="C22" s="50" t="s">
        <v>25</v>
      </c>
      <c r="D22" s="51" t="s">
        <v>137</v>
      </c>
      <c r="E22" s="53" t="s">
        <v>138</v>
      </c>
      <c r="F22" s="64">
        <v>1</v>
      </c>
      <c r="G22" s="64">
        <v>0</v>
      </c>
      <c r="H22" s="154">
        <v>0</v>
      </c>
      <c r="I22" s="94">
        <v>1</v>
      </c>
      <c r="J22" s="263" t="s">
        <v>582</v>
      </c>
      <c r="K22" s="54" t="s">
        <v>367</v>
      </c>
    </row>
    <row r="23" spans="1:11" s="41" customFormat="1" ht="32.4">
      <c r="A23" s="50" t="s">
        <v>17</v>
      </c>
      <c r="B23" s="50" t="s">
        <v>22</v>
      </c>
      <c r="C23" s="50" t="s">
        <v>39</v>
      </c>
      <c r="D23" s="51" t="s">
        <v>292</v>
      </c>
      <c r="E23" s="53" t="s">
        <v>139</v>
      </c>
      <c r="F23" s="63">
        <v>430.7</v>
      </c>
      <c r="G23" s="63">
        <v>0</v>
      </c>
      <c r="H23" s="97">
        <v>0</v>
      </c>
      <c r="I23" s="94">
        <v>1</v>
      </c>
      <c r="J23" s="95">
        <v>100</v>
      </c>
      <c r="K23" s="54" t="s">
        <v>367</v>
      </c>
    </row>
    <row r="24" spans="1:11" s="41" customFormat="1" ht="24.75" customHeight="1">
      <c r="A24" s="158" t="s">
        <v>17</v>
      </c>
      <c r="B24" s="158" t="s">
        <v>25</v>
      </c>
      <c r="C24" s="158"/>
      <c r="D24" s="410" t="s">
        <v>37</v>
      </c>
      <c r="E24" s="410"/>
      <c r="F24" s="410"/>
      <c r="G24" s="410"/>
      <c r="H24" s="410"/>
      <c r="I24" s="410"/>
      <c r="J24" s="410"/>
      <c r="K24" s="410"/>
    </row>
    <row r="25" spans="1:11" s="155" customFormat="1" ht="86.4" customHeight="1">
      <c r="A25" s="63" t="s">
        <v>17</v>
      </c>
      <c r="B25" s="156" t="s">
        <v>25</v>
      </c>
      <c r="C25" s="64" t="s">
        <v>18</v>
      </c>
      <c r="D25" s="157" t="s">
        <v>115</v>
      </c>
      <c r="E25" s="63" t="s">
        <v>116</v>
      </c>
      <c r="F25" s="63">
        <v>83.5</v>
      </c>
      <c r="G25" s="60">
        <v>70.400000000000006</v>
      </c>
      <c r="H25" s="49">
        <v>83.5</v>
      </c>
      <c r="I25" s="94">
        <f>G25/H25</f>
        <v>0.84311377245508989</v>
      </c>
      <c r="J25" s="95">
        <f>H25/F25*100</f>
        <v>100</v>
      </c>
      <c r="K25" s="55" t="s">
        <v>584</v>
      </c>
    </row>
    <row r="26" spans="1:11" s="155" customFormat="1" ht="24">
      <c r="A26" s="63" t="s">
        <v>17</v>
      </c>
      <c r="B26" s="156" t="s">
        <v>25</v>
      </c>
      <c r="C26" s="64" t="s">
        <v>22</v>
      </c>
      <c r="D26" s="73" t="s">
        <v>117</v>
      </c>
      <c r="E26" s="63" t="s">
        <v>118</v>
      </c>
      <c r="F26" s="63">
        <v>1</v>
      </c>
      <c r="G26" s="61">
        <v>20</v>
      </c>
      <c r="H26" s="61">
        <v>1</v>
      </c>
      <c r="I26" s="94">
        <f>G26/H26</f>
        <v>20</v>
      </c>
      <c r="J26" s="95">
        <f t="shared" ref="J26:J48" si="2">H26/F26*100</f>
        <v>100</v>
      </c>
      <c r="K26" s="55" t="s">
        <v>584</v>
      </c>
    </row>
    <row r="27" spans="1:11" s="155" customFormat="1" ht="24" customHeight="1">
      <c r="A27" s="63" t="s">
        <v>17</v>
      </c>
      <c r="B27" s="156" t="s">
        <v>25</v>
      </c>
      <c r="C27" s="64" t="s">
        <v>25</v>
      </c>
      <c r="D27" s="157" t="s">
        <v>119</v>
      </c>
      <c r="E27" s="63" t="s">
        <v>116</v>
      </c>
      <c r="F27" s="63">
        <v>69.400000000000006</v>
      </c>
      <c r="G27" s="60">
        <v>58.7</v>
      </c>
      <c r="H27" s="49">
        <v>69.400000000000006</v>
      </c>
      <c r="I27" s="94">
        <f>G27/H27</f>
        <v>0.84582132564841495</v>
      </c>
      <c r="J27" s="95">
        <f>H27/F27*100</f>
        <v>100</v>
      </c>
      <c r="K27" s="55" t="s">
        <v>584</v>
      </c>
    </row>
    <row r="28" spans="1:11" s="155" customFormat="1" ht="36" customHeight="1">
      <c r="A28" s="63" t="s">
        <v>17</v>
      </c>
      <c r="B28" s="156" t="s">
        <v>25</v>
      </c>
      <c r="C28" s="64" t="s">
        <v>39</v>
      </c>
      <c r="D28" s="73" t="s">
        <v>120</v>
      </c>
      <c r="E28" s="63" t="s">
        <v>118</v>
      </c>
      <c r="F28" s="63">
        <v>84</v>
      </c>
      <c r="G28" s="60">
        <v>33</v>
      </c>
      <c r="H28" s="49">
        <v>84</v>
      </c>
      <c r="I28" s="94">
        <f>G28/H28</f>
        <v>0.39285714285714285</v>
      </c>
      <c r="J28" s="95">
        <f t="shared" si="2"/>
        <v>100</v>
      </c>
      <c r="K28" s="55" t="s">
        <v>584</v>
      </c>
    </row>
    <row r="29" spans="1:11" s="155" customFormat="1" ht="35.25" customHeight="1">
      <c r="A29" s="63" t="s">
        <v>17</v>
      </c>
      <c r="B29" s="156" t="s">
        <v>25</v>
      </c>
      <c r="C29" s="64" t="s">
        <v>46</v>
      </c>
      <c r="D29" s="157" t="s">
        <v>121</v>
      </c>
      <c r="E29" s="63" t="s">
        <v>116</v>
      </c>
      <c r="F29" s="63">
        <v>67.5</v>
      </c>
      <c r="G29" s="60">
        <f>F29*0.99</f>
        <v>66.825000000000003</v>
      </c>
      <c r="H29" s="49">
        <v>58.5</v>
      </c>
      <c r="I29" s="94">
        <f>G29/H29</f>
        <v>1.1423076923076922</v>
      </c>
      <c r="J29" s="95">
        <f>H29/F29*100</f>
        <v>86.666666666666671</v>
      </c>
      <c r="K29" s="223" t="s">
        <v>580</v>
      </c>
    </row>
    <row r="30" spans="1:11" s="155" customFormat="1" ht="24">
      <c r="A30" s="63" t="s">
        <v>17</v>
      </c>
      <c r="B30" s="156" t="s">
        <v>25</v>
      </c>
      <c r="C30" s="64" t="s">
        <v>50</v>
      </c>
      <c r="D30" s="73" t="s">
        <v>122</v>
      </c>
      <c r="E30" s="63" t="s">
        <v>118</v>
      </c>
      <c r="F30" s="63">
        <v>451</v>
      </c>
      <c r="G30" s="60">
        <v>433</v>
      </c>
      <c r="H30" s="49">
        <v>19</v>
      </c>
      <c r="I30" s="94">
        <f t="shared" ref="I30:I35" si="3">G30/H30</f>
        <v>22.789473684210527</v>
      </c>
      <c r="J30" s="95">
        <f>H30/F30*100</f>
        <v>4.2128603104212861</v>
      </c>
      <c r="K30" s="223" t="s">
        <v>580</v>
      </c>
    </row>
    <row r="31" spans="1:11" s="155" customFormat="1" ht="27.6" customHeight="1">
      <c r="A31" s="63" t="s">
        <v>17</v>
      </c>
      <c r="B31" s="156" t="s">
        <v>25</v>
      </c>
      <c r="C31" s="64" t="s">
        <v>70</v>
      </c>
      <c r="D31" s="157" t="s">
        <v>123</v>
      </c>
      <c r="E31" s="63" t="s">
        <v>116</v>
      </c>
      <c r="F31" s="63">
        <v>85</v>
      </c>
      <c r="G31" s="60">
        <v>67</v>
      </c>
      <c r="H31" s="49">
        <v>85</v>
      </c>
      <c r="I31" s="94">
        <f>G31/H31</f>
        <v>0.78823529411764703</v>
      </c>
      <c r="J31" s="95">
        <f t="shared" si="2"/>
        <v>100</v>
      </c>
      <c r="K31" s="55" t="s">
        <v>583</v>
      </c>
    </row>
    <row r="32" spans="1:11" s="155" customFormat="1" ht="24">
      <c r="A32" s="63" t="s">
        <v>17</v>
      </c>
      <c r="B32" s="156" t="s">
        <v>25</v>
      </c>
      <c r="C32" s="64" t="s">
        <v>71</v>
      </c>
      <c r="D32" s="73" t="s">
        <v>124</v>
      </c>
      <c r="E32" s="63" t="s">
        <v>118</v>
      </c>
      <c r="F32" s="63">
        <v>63</v>
      </c>
      <c r="G32" s="60">
        <v>32</v>
      </c>
      <c r="H32" s="49">
        <v>63</v>
      </c>
      <c r="I32" s="94">
        <f t="shared" si="3"/>
        <v>0.50793650793650791</v>
      </c>
      <c r="J32" s="95">
        <f t="shared" si="2"/>
        <v>100</v>
      </c>
      <c r="K32" s="55" t="s">
        <v>584</v>
      </c>
    </row>
    <row r="33" spans="1:11" s="155" customFormat="1" ht="24">
      <c r="A33" s="63" t="s">
        <v>17</v>
      </c>
      <c r="B33" s="156" t="s">
        <v>25</v>
      </c>
      <c r="C33" s="64" t="s">
        <v>72</v>
      </c>
      <c r="D33" s="73" t="s">
        <v>125</v>
      </c>
      <c r="E33" s="63" t="s">
        <v>118</v>
      </c>
      <c r="F33" s="63">
        <v>1046</v>
      </c>
      <c r="G33" s="60">
        <v>1010</v>
      </c>
      <c r="H33" s="49">
        <v>989</v>
      </c>
      <c r="I33" s="94">
        <f t="shared" si="3"/>
        <v>1.0212335692618806</v>
      </c>
      <c r="J33" s="95">
        <f>H33/F33*100</f>
        <v>94.550669216061195</v>
      </c>
      <c r="K33" s="223" t="s">
        <v>580</v>
      </c>
    </row>
    <row r="34" spans="1:11" s="155" customFormat="1">
      <c r="A34" s="63" t="s">
        <v>17</v>
      </c>
      <c r="B34" s="156" t="s">
        <v>25</v>
      </c>
      <c r="C34" s="64" t="s">
        <v>126</v>
      </c>
      <c r="D34" s="157" t="s">
        <v>127</v>
      </c>
      <c r="E34" s="63" t="s">
        <v>116</v>
      </c>
      <c r="F34" s="63">
        <v>77.599999999999994</v>
      </c>
      <c r="G34" s="60">
        <f>F34*0.995</f>
        <v>77.211999999999989</v>
      </c>
      <c r="H34" s="49">
        <v>63</v>
      </c>
      <c r="I34" s="94">
        <f t="shared" si="3"/>
        <v>1.2255873015873013</v>
      </c>
      <c r="J34" s="95">
        <f t="shared" si="2"/>
        <v>81.185567010309285</v>
      </c>
      <c r="K34" s="223" t="s">
        <v>580</v>
      </c>
    </row>
    <row r="35" spans="1:11" s="155" customFormat="1" ht="27.6" customHeight="1">
      <c r="A35" s="63" t="s">
        <v>17</v>
      </c>
      <c r="B35" s="156" t="s">
        <v>25</v>
      </c>
      <c r="C35" s="64" t="s">
        <v>128</v>
      </c>
      <c r="D35" s="157" t="s">
        <v>129</v>
      </c>
      <c r="E35" s="63" t="s">
        <v>116</v>
      </c>
      <c r="F35" s="63">
        <v>61</v>
      </c>
      <c r="G35" s="60">
        <v>62.9</v>
      </c>
      <c r="H35" s="49">
        <v>61</v>
      </c>
      <c r="I35" s="94">
        <f t="shared" si="3"/>
        <v>1.0311475409836066</v>
      </c>
      <c r="J35" s="95">
        <f t="shared" si="2"/>
        <v>100</v>
      </c>
      <c r="K35" s="55" t="s">
        <v>584</v>
      </c>
    </row>
    <row r="36" spans="1:11" s="159" customFormat="1" ht="158.25" customHeight="1">
      <c r="A36" s="60" t="s">
        <v>17</v>
      </c>
      <c r="B36" s="48" t="s">
        <v>25</v>
      </c>
      <c r="C36" s="61" t="s">
        <v>33</v>
      </c>
      <c r="D36" s="73" t="s">
        <v>470</v>
      </c>
      <c r="E36" s="60" t="s">
        <v>116</v>
      </c>
      <c r="F36" s="60">
        <v>84.62</v>
      </c>
      <c r="G36" s="60">
        <v>84.62</v>
      </c>
      <c r="H36" s="49">
        <v>85.71</v>
      </c>
      <c r="I36" s="94">
        <f>H36/G36</f>
        <v>1.012881115575514</v>
      </c>
      <c r="J36" s="95">
        <f t="shared" si="2"/>
        <v>101.2881115575514</v>
      </c>
      <c r="K36" s="52" t="s">
        <v>536</v>
      </c>
    </row>
    <row r="37" spans="1:11" s="155" customFormat="1" ht="33" customHeight="1">
      <c r="A37" s="60" t="s">
        <v>17</v>
      </c>
      <c r="B37" s="48" t="s">
        <v>25</v>
      </c>
      <c r="C37" s="61">
        <v>13</v>
      </c>
      <c r="D37" s="73" t="s">
        <v>471</v>
      </c>
      <c r="E37" s="60" t="s">
        <v>136</v>
      </c>
      <c r="F37" s="60" t="s">
        <v>348</v>
      </c>
      <c r="G37" s="60">
        <v>20000</v>
      </c>
      <c r="H37" s="49">
        <v>81</v>
      </c>
      <c r="I37" s="94">
        <f t="shared" ref="I37:I39" si="4">H37/G37</f>
        <v>4.0499999999999998E-3</v>
      </c>
      <c r="J37" s="95"/>
      <c r="K37" s="411" t="s">
        <v>585</v>
      </c>
    </row>
    <row r="38" spans="1:11" s="155" customFormat="1" ht="33" customHeight="1">
      <c r="A38" s="60" t="s">
        <v>17</v>
      </c>
      <c r="B38" s="48" t="s">
        <v>25</v>
      </c>
      <c r="C38" s="61">
        <v>14</v>
      </c>
      <c r="D38" s="73" t="s">
        <v>472</v>
      </c>
      <c r="E38" s="60" t="s">
        <v>136</v>
      </c>
      <c r="F38" s="60" t="s">
        <v>348</v>
      </c>
      <c r="G38" s="60">
        <v>937</v>
      </c>
      <c r="H38" s="49">
        <v>937</v>
      </c>
      <c r="I38" s="94">
        <f t="shared" si="4"/>
        <v>1</v>
      </c>
      <c r="J38" s="95"/>
      <c r="K38" s="412"/>
    </row>
    <row r="39" spans="1:11" s="155" customFormat="1" ht="33" customHeight="1">
      <c r="A39" s="60" t="s">
        <v>17</v>
      </c>
      <c r="B39" s="48" t="s">
        <v>25</v>
      </c>
      <c r="C39" s="61">
        <v>15</v>
      </c>
      <c r="D39" s="73" t="s">
        <v>473</v>
      </c>
      <c r="E39" s="60" t="s">
        <v>131</v>
      </c>
      <c r="F39" s="60" t="s">
        <v>348</v>
      </c>
      <c r="G39" s="60">
        <v>3.56</v>
      </c>
      <c r="H39" s="49">
        <v>0.68</v>
      </c>
      <c r="I39" s="94">
        <f t="shared" si="4"/>
        <v>0.1910112359550562</v>
      </c>
      <c r="J39" s="95"/>
      <c r="K39" s="412"/>
    </row>
    <row r="40" spans="1:11" s="155" customFormat="1" ht="33" customHeight="1">
      <c r="A40" s="60" t="s">
        <v>17</v>
      </c>
      <c r="B40" s="48" t="s">
        <v>25</v>
      </c>
      <c r="C40" s="61">
        <v>16</v>
      </c>
      <c r="D40" s="73" t="s">
        <v>474</v>
      </c>
      <c r="E40" s="60" t="s">
        <v>131</v>
      </c>
      <c r="F40" s="60" t="s">
        <v>348</v>
      </c>
      <c r="G40" s="60">
        <v>1.25</v>
      </c>
      <c r="H40" s="49">
        <v>0.54</v>
      </c>
      <c r="I40" s="94">
        <f>H40/G40</f>
        <v>0.43200000000000005</v>
      </c>
      <c r="J40" s="95"/>
      <c r="K40" s="413"/>
    </row>
    <row r="41" spans="1:11" s="155" customFormat="1" ht="33" hidden="1" customHeight="1">
      <c r="A41" s="60" t="s">
        <v>17</v>
      </c>
      <c r="B41" s="48" t="s">
        <v>25</v>
      </c>
      <c r="C41" s="61">
        <v>17</v>
      </c>
      <c r="D41" s="73" t="s">
        <v>475</v>
      </c>
      <c r="E41" s="60" t="s">
        <v>167</v>
      </c>
      <c r="F41" s="60" t="s">
        <v>348</v>
      </c>
      <c r="G41" s="60" t="s">
        <v>348</v>
      </c>
      <c r="H41" s="152"/>
      <c r="I41" s="151"/>
      <c r="J41" s="149"/>
      <c r="K41" s="113"/>
    </row>
    <row r="42" spans="1:11" s="155" customFormat="1" ht="33" hidden="1" customHeight="1">
      <c r="A42" s="60" t="s">
        <v>17</v>
      </c>
      <c r="B42" s="48" t="s">
        <v>25</v>
      </c>
      <c r="C42" s="61">
        <v>18</v>
      </c>
      <c r="D42" s="73" t="s">
        <v>476</v>
      </c>
      <c r="E42" s="60" t="s">
        <v>167</v>
      </c>
      <c r="F42" s="60" t="s">
        <v>348</v>
      </c>
      <c r="G42" s="60" t="s">
        <v>348</v>
      </c>
      <c r="H42" s="152"/>
      <c r="I42" s="151"/>
      <c r="J42" s="149"/>
      <c r="K42" s="113"/>
    </row>
    <row r="43" spans="1:11" s="42" customFormat="1">
      <c r="A43" s="409" t="s">
        <v>40</v>
      </c>
      <c r="B43" s="409"/>
      <c r="C43" s="409"/>
      <c r="D43" s="409"/>
      <c r="E43" s="409"/>
      <c r="F43" s="409"/>
      <c r="G43" s="409"/>
      <c r="H43" s="409"/>
      <c r="I43" s="409"/>
      <c r="J43" s="409"/>
      <c r="K43" s="409"/>
    </row>
    <row r="44" spans="1:11" s="42" customFormat="1" ht="47.25" customHeight="1">
      <c r="A44" s="50" t="s">
        <v>17</v>
      </c>
      <c r="B44" s="50">
        <v>4</v>
      </c>
      <c r="C44" s="50">
        <v>1</v>
      </c>
      <c r="D44" s="73" t="s">
        <v>329</v>
      </c>
      <c r="E44" s="47" t="s">
        <v>134</v>
      </c>
      <c r="F44" s="61">
        <v>0</v>
      </c>
      <c r="G44" s="61">
        <v>0</v>
      </c>
      <c r="H44" s="47">
        <v>5</v>
      </c>
      <c r="I44" s="94">
        <v>1</v>
      </c>
      <c r="J44" s="95"/>
      <c r="K44" s="132" t="s">
        <v>483</v>
      </c>
    </row>
    <row r="45" spans="1:11" s="41" customFormat="1" ht="24">
      <c r="A45" s="50" t="s">
        <v>17</v>
      </c>
      <c r="B45" s="50">
        <v>4</v>
      </c>
      <c r="C45" s="50">
        <v>2</v>
      </c>
      <c r="D45" s="73" t="s">
        <v>479</v>
      </c>
      <c r="E45" s="47" t="s">
        <v>133</v>
      </c>
      <c r="F45" s="60">
        <v>204.1</v>
      </c>
      <c r="G45" s="60">
        <v>204.15</v>
      </c>
      <c r="H45" s="47">
        <v>206.6</v>
      </c>
      <c r="I45" s="94">
        <f>H45/G45</f>
        <v>1.0120009796718099</v>
      </c>
      <c r="J45" s="95">
        <f t="shared" si="2"/>
        <v>101.22488975992161</v>
      </c>
      <c r="K45" s="132" t="s">
        <v>482</v>
      </c>
    </row>
    <row r="46" spans="1:11" ht="46.5" customHeight="1">
      <c r="A46" s="50" t="s">
        <v>17</v>
      </c>
      <c r="B46" s="50">
        <v>4</v>
      </c>
      <c r="C46" s="50">
        <v>3</v>
      </c>
      <c r="D46" s="73" t="s">
        <v>480</v>
      </c>
      <c r="E46" s="47" t="s">
        <v>134</v>
      </c>
      <c r="F46" s="61">
        <v>5685</v>
      </c>
      <c r="G46" s="61">
        <v>5695</v>
      </c>
      <c r="H46" s="47">
        <v>5854</v>
      </c>
      <c r="I46" s="94">
        <f>H46/G46</f>
        <v>1.0279192273924496</v>
      </c>
      <c r="J46" s="95">
        <f t="shared" si="2"/>
        <v>102.97273526824978</v>
      </c>
      <c r="K46" s="202" t="s">
        <v>579</v>
      </c>
    </row>
    <row r="47" spans="1:11" ht="43.2" customHeight="1">
      <c r="A47" s="50" t="s">
        <v>17</v>
      </c>
      <c r="B47" s="50">
        <v>4</v>
      </c>
      <c r="C47" s="50">
        <v>4</v>
      </c>
      <c r="D47" s="73" t="s">
        <v>135</v>
      </c>
      <c r="E47" s="47" t="s">
        <v>136</v>
      </c>
      <c r="F47" s="61">
        <v>0</v>
      </c>
      <c r="G47" s="61">
        <v>0</v>
      </c>
      <c r="H47" s="47">
        <v>0</v>
      </c>
      <c r="I47" s="94">
        <v>1</v>
      </c>
      <c r="J47" s="149"/>
      <c r="K47" s="132" t="s">
        <v>484</v>
      </c>
    </row>
    <row r="48" spans="1:11" s="41" customFormat="1" ht="28.5" customHeight="1">
      <c r="A48" s="50" t="s">
        <v>17</v>
      </c>
      <c r="B48" s="50">
        <v>4</v>
      </c>
      <c r="C48" s="50" t="s">
        <v>46</v>
      </c>
      <c r="D48" s="73" t="s">
        <v>481</v>
      </c>
      <c r="E48" s="47" t="s">
        <v>136</v>
      </c>
      <c r="F48" s="61">
        <v>12</v>
      </c>
      <c r="G48" s="61">
        <v>13</v>
      </c>
      <c r="H48" s="47">
        <v>16</v>
      </c>
      <c r="I48" s="94">
        <f>H48/G48</f>
        <v>1.2307692307692308</v>
      </c>
      <c r="J48" s="95">
        <f t="shared" si="2"/>
        <v>133.33333333333331</v>
      </c>
      <c r="K48" s="202" t="s">
        <v>485</v>
      </c>
    </row>
    <row r="49" spans="1:11" s="66" customFormat="1">
      <c r="A49" s="409" t="s">
        <v>47</v>
      </c>
      <c r="B49" s="409"/>
      <c r="C49" s="409"/>
      <c r="D49" s="409"/>
      <c r="E49" s="409"/>
      <c r="F49" s="409"/>
      <c r="G49" s="409"/>
      <c r="H49" s="409"/>
      <c r="I49" s="409"/>
      <c r="J49" s="409"/>
      <c r="K49" s="409"/>
    </row>
    <row r="50" spans="1:11" s="41" customFormat="1" ht="43.2">
      <c r="A50" s="50" t="s">
        <v>17</v>
      </c>
      <c r="B50" s="50">
        <v>5</v>
      </c>
      <c r="C50" s="50">
        <v>1</v>
      </c>
      <c r="D50" s="51" t="s">
        <v>130</v>
      </c>
      <c r="E50" s="53" t="s">
        <v>116</v>
      </c>
      <c r="F50" s="63">
        <v>47.4</v>
      </c>
      <c r="G50" s="222">
        <v>47.4</v>
      </c>
      <c r="H50" s="108">
        <f>122.8/258.8*100</f>
        <v>47.449768160741883</v>
      </c>
      <c r="I50" s="93">
        <f>H50/G50</f>
        <v>1.0010499611970862</v>
      </c>
      <c r="J50" s="162">
        <f>H50/F50</f>
        <v>1.0010499611970862</v>
      </c>
      <c r="K50" s="202" t="s">
        <v>477</v>
      </c>
    </row>
    <row r="51" spans="1:11" s="41" customFormat="1" ht="58.2" customHeight="1">
      <c r="A51" s="50" t="s">
        <v>17</v>
      </c>
      <c r="B51" s="50">
        <v>5</v>
      </c>
      <c r="C51" s="50" t="s">
        <v>22</v>
      </c>
      <c r="D51" s="51" t="s">
        <v>260</v>
      </c>
      <c r="E51" s="53" t="s">
        <v>116</v>
      </c>
      <c r="F51" s="60">
        <v>72.834999999999994</v>
      </c>
      <c r="G51" s="60">
        <v>70.031000000000006</v>
      </c>
      <c r="H51" s="108">
        <f>185.2/258.8*100</f>
        <v>71.561051004636781</v>
      </c>
      <c r="I51" s="93">
        <f>G51/H51</f>
        <v>0.97861894168466534</v>
      </c>
      <c r="J51" s="162">
        <f>H51/F51</f>
        <v>0.98250910969502003</v>
      </c>
      <c r="K51" s="56" t="s">
        <v>478</v>
      </c>
    </row>
    <row r="52" spans="1:11" s="41" customFormat="1" ht="60">
      <c r="A52" s="50" t="s">
        <v>17</v>
      </c>
      <c r="B52" s="50">
        <v>5</v>
      </c>
      <c r="C52" s="50" t="s">
        <v>25</v>
      </c>
      <c r="D52" s="73" t="s">
        <v>330</v>
      </c>
      <c r="E52" s="60" t="s">
        <v>116</v>
      </c>
      <c r="F52" s="63">
        <v>0</v>
      </c>
      <c r="G52" s="63">
        <v>0</v>
      </c>
      <c r="H52" s="161">
        <v>0</v>
      </c>
      <c r="I52" s="93">
        <v>1</v>
      </c>
      <c r="J52" s="162">
        <v>1</v>
      </c>
      <c r="K52" s="134" t="s">
        <v>331</v>
      </c>
    </row>
    <row r="53" spans="1:11" s="41" customFormat="1" ht="28.2" customHeight="1">
      <c r="A53" s="50" t="s">
        <v>17</v>
      </c>
      <c r="B53" s="50">
        <v>5</v>
      </c>
      <c r="C53" s="50" t="s">
        <v>39</v>
      </c>
      <c r="D53" s="51" t="s">
        <v>132</v>
      </c>
      <c r="E53" s="53" t="s">
        <v>131</v>
      </c>
      <c r="F53" s="160">
        <v>4.4189999999999996</v>
      </c>
      <c r="G53" s="160">
        <v>3.5</v>
      </c>
      <c r="H53" s="175">
        <v>5.7210000000000001</v>
      </c>
      <c r="I53" s="93">
        <f>H53/G53</f>
        <v>1.6345714285714286</v>
      </c>
      <c r="J53" s="162">
        <f>H53/F53</f>
        <v>1.2946367956551257</v>
      </c>
      <c r="K53" s="98" t="s">
        <v>559</v>
      </c>
    </row>
    <row r="54" spans="1:11" ht="46.5" customHeight="1">
      <c r="A54" s="63" t="s">
        <v>17</v>
      </c>
      <c r="B54" s="156" t="s">
        <v>46</v>
      </c>
      <c r="C54" s="64">
        <v>5</v>
      </c>
      <c r="D54" s="157" t="s">
        <v>349</v>
      </c>
      <c r="E54" s="63" t="s">
        <v>350</v>
      </c>
      <c r="F54" s="64">
        <v>7</v>
      </c>
      <c r="G54" s="64">
        <v>7</v>
      </c>
      <c r="H54" s="108">
        <v>7</v>
      </c>
      <c r="I54" s="93">
        <f t="shared" ref="I54:I55" si="5">H54/G54</f>
        <v>1</v>
      </c>
      <c r="J54" s="162">
        <f t="shared" ref="J54" si="6">H54/F54</f>
        <v>1</v>
      </c>
      <c r="K54" s="98" t="s">
        <v>534</v>
      </c>
    </row>
    <row r="55" spans="1:11" ht="57" customHeight="1">
      <c r="A55" s="63" t="s">
        <v>17</v>
      </c>
      <c r="B55" s="156" t="s">
        <v>46</v>
      </c>
      <c r="C55" s="64">
        <v>6</v>
      </c>
      <c r="D55" s="157" t="s">
        <v>351</v>
      </c>
      <c r="E55" s="63" t="s">
        <v>350</v>
      </c>
      <c r="F55" s="64">
        <v>7</v>
      </c>
      <c r="G55" s="64">
        <v>7</v>
      </c>
      <c r="H55" s="108">
        <v>7</v>
      </c>
      <c r="I55" s="93">
        <f t="shared" si="5"/>
        <v>1</v>
      </c>
      <c r="J55" s="162">
        <v>1</v>
      </c>
      <c r="K55" s="98" t="s">
        <v>535</v>
      </c>
    </row>
    <row r="56" spans="1:11" s="41" customFormat="1" ht="21.75" customHeight="1">
      <c r="A56" s="407" t="s">
        <v>61</v>
      </c>
      <c r="B56" s="408"/>
      <c r="C56" s="408"/>
      <c r="D56" s="408"/>
      <c r="E56" s="408"/>
      <c r="F56" s="408"/>
      <c r="G56" s="408"/>
      <c r="H56" s="408"/>
      <c r="I56" s="133"/>
      <c r="J56" s="133"/>
      <c r="K56" s="133"/>
    </row>
    <row r="57" spans="1:11" s="41" customFormat="1" ht="75.75" customHeight="1">
      <c r="A57" s="60" t="s">
        <v>17</v>
      </c>
      <c r="B57" s="48" t="s">
        <v>50</v>
      </c>
      <c r="C57" s="61">
        <v>1</v>
      </c>
      <c r="D57" s="173" t="s">
        <v>150</v>
      </c>
      <c r="E57" s="60" t="s">
        <v>116</v>
      </c>
      <c r="F57" s="60">
        <v>0</v>
      </c>
      <c r="G57" s="60">
        <v>0</v>
      </c>
      <c r="H57" s="60">
        <v>0</v>
      </c>
      <c r="I57" s="93">
        <v>1</v>
      </c>
      <c r="J57" s="162">
        <v>1</v>
      </c>
      <c r="K57" s="58" t="s">
        <v>328</v>
      </c>
    </row>
  </sheetData>
  <mergeCells count="22">
    <mergeCell ref="A56:H56"/>
    <mergeCell ref="A43:K43"/>
    <mergeCell ref="D24:K24"/>
    <mergeCell ref="F6:H6"/>
    <mergeCell ref="H7:H8"/>
    <mergeCell ref="E6:E8"/>
    <mergeCell ref="D19:K19"/>
    <mergeCell ref="A10:K10"/>
    <mergeCell ref="A49:K49"/>
    <mergeCell ref="K37:K40"/>
    <mergeCell ref="A2:K2"/>
    <mergeCell ref="I6:I8"/>
    <mergeCell ref="K6:K8"/>
    <mergeCell ref="F7:F8"/>
    <mergeCell ref="J6:J8"/>
    <mergeCell ref="A6:B7"/>
    <mergeCell ref="A5:K5"/>
    <mergeCell ref="G7:G8"/>
    <mergeCell ref="D6:D8"/>
    <mergeCell ref="C6:C8"/>
    <mergeCell ref="A3:K3"/>
    <mergeCell ref="A4:K4"/>
  </mergeCells>
  <phoneticPr fontId="20" type="noConversion"/>
  <pageMargins left="0.11811023622047245" right="0.11811023622047245" top="0.59055118110236227" bottom="0.59055118110236227" header="0.31496062992125984" footer="0.31496062992125984"/>
  <pageSetup paperSize="9" scale="82" orientation="landscape" r:id="rId1"/>
  <rowBreaks count="1" manualBreakCount="1">
    <brk id="16" max="10" man="1"/>
  </rowBreaks>
  <legacyDrawing r:id="rId2"/>
</worksheet>
</file>

<file path=xl/worksheets/sheet7.xml><?xml version="1.0" encoding="utf-8"?>
<worksheet xmlns="http://schemas.openxmlformats.org/spreadsheetml/2006/main" xmlns:r="http://schemas.openxmlformats.org/officeDocument/2006/relationships">
  <dimension ref="A1:Q8"/>
  <sheetViews>
    <sheetView view="pageBreakPreview" zoomScale="60" workbookViewId="0">
      <selection activeCell="J29" sqref="J29"/>
    </sheetView>
  </sheetViews>
  <sheetFormatPr defaultColWidth="9.109375" defaultRowHeight="14.4"/>
  <cols>
    <col min="1" max="1" width="7.5546875" style="85" customWidth="1"/>
    <col min="2" max="2" width="52.44140625" style="85" customWidth="1"/>
    <col min="3" max="3" width="13.33203125" style="85" customWidth="1"/>
    <col min="4" max="4" width="10.33203125" style="85" customWidth="1"/>
    <col min="5" max="5" width="67.88671875" style="85" customWidth="1"/>
    <col min="6" max="16384" width="9.109375" style="85"/>
  </cols>
  <sheetData>
    <row r="1" spans="1:17" ht="26.25" customHeight="1">
      <c r="E1" s="104" t="s">
        <v>201</v>
      </c>
    </row>
    <row r="2" spans="1:17" ht="30" customHeight="1">
      <c r="A2" s="414" t="s">
        <v>420</v>
      </c>
      <c r="B2" s="414"/>
      <c r="C2" s="414"/>
      <c r="D2" s="414"/>
      <c r="E2" s="414"/>
    </row>
    <row r="3" spans="1:17" ht="30" customHeight="1">
      <c r="A3" s="288" t="s">
        <v>408</v>
      </c>
      <c r="B3" s="417"/>
      <c r="C3" s="417"/>
      <c r="D3" s="417"/>
      <c r="E3" s="417"/>
      <c r="F3" s="417"/>
      <c r="G3" s="417"/>
      <c r="H3" s="417"/>
      <c r="I3" s="417"/>
      <c r="J3" s="417"/>
      <c r="K3" s="417"/>
      <c r="L3" s="417"/>
      <c r="M3" s="417"/>
      <c r="N3" s="417"/>
      <c r="O3" s="417"/>
      <c r="P3" s="417"/>
      <c r="Q3" s="417"/>
    </row>
    <row r="4" spans="1:17" ht="30" customHeight="1">
      <c r="A4" s="288" t="s">
        <v>217</v>
      </c>
      <c r="B4" s="417"/>
      <c r="C4" s="417"/>
      <c r="D4" s="417"/>
      <c r="E4" s="417"/>
      <c r="F4" s="417"/>
      <c r="G4" s="417"/>
      <c r="H4" s="417"/>
      <c r="I4" s="417"/>
      <c r="J4" s="417"/>
      <c r="K4" s="417"/>
      <c r="L4" s="417"/>
      <c r="M4" s="417"/>
      <c r="N4" s="417"/>
      <c r="O4" s="417"/>
      <c r="P4" s="417"/>
      <c r="Q4" s="417"/>
    </row>
    <row r="5" spans="1:17" ht="15.75" customHeight="1">
      <c r="A5" s="415"/>
      <c r="B5" s="416"/>
      <c r="C5" s="416"/>
      <c r="D5" s="416"/>
      <c r="E5" s="416"/>
      <c r="F5" s="86"/>
      <c r="G5" s="86"/>
      <c r="H5" s="86"/>
      <c r="I5" s="86"/>
      <c r="J5" s="86"/>
      <c r="K5" s="86"/>
    </row>
    <row r="6" spans="1:17" ht="31.2">
      <c r="A6" s="87" t="s">
        <v>109</v>
      </c>
      <c r="B6" s="88" t="s">
        <v>202</v>
      </c>
      <c r="C6" s="89" t="s">
        <v>203</v>
      </c>
      <c r="D6" s="88" t="s">
        <v>204</v>
      </c>
      <c r="E6" s="88" t="s">
        <v>205</v>
      </c>
    </row>
    <row r="7" spans="1:17" ht="62.4">
      <c r="A7" s="90">
        <v>1</v>
      </c>
      <c r="B7" s="91" t="s">
        <v>206</v>
      </c>
      <c r="C7" s="92">
        <v>45210</v>
      </c>
      <c r="D7" s="90" t="s">
        <v>531</v>
      </c>
      <c r="E7" s="87" t="s">
        <v>532</v>
      </c>
    </row>
    <row r="8" spans="1:17" ht="46.8">
      <c r="A8" s="90">
        <v>2</v>
      </c>
      <c r="B8" s="91" t="s">
        <v>206</v>
      </c>
      <c r="C8" s="92">
        <v>45289</v>
      </c>
      <c r="D8" s="90">
        <v>1683</v>
      </c>
      <c r="E8" s="87" t="s">
        <v>533</v>
      </c>
    </row>
  </sheetData>
  <mergeCells count="4">
    <mergeCell ref="A2:E2"/>
    <mergeCell ref="A5:E5"/>
    <mergeCell ref="A3:Q3"/>
    <mergeCell ref="A4:Q4"/>
  </mergeCells>
  <pageMargins left="0.31496062992125984" right="0.31496062992125984" top="0.74803149606299213" bottom="0.74803149606299213"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dimension ref="A1:J18"/>
  <sheetViews>
    <sheetView view="pageBreakPreview" zoomScale="80" zoomScaleSheetLayoutView="80" workbookViewId="0">
      <selection activeCell="M11" sqref="M11"/>
    </sheetView>
  </sheetViews>
  <sheetFormatPr defaultRowHeight="14.4"/>
  <cols>
    <col min="1" max="2" width="4.6640625" customWidth="1"/>
    <col min="3" max="3" width="22.44140625" customWidth="1"/>
    <col min="4" max="4" width="15.33203125" customWidth="1"/>
    <col min="5" max="5" width="19" customWidth="1"/>
    <col min="6" max="6" width="17.88671875" customWidth="1"/>
    <col min="7" max="7" width="17" customWidth="1"/>
    <col min="8" max="8" width="13.109375" customWidth="1"/>
    <col min="9" max="9" width="13.5546875" customWidth="1"/>
    <col min="10" max="10" width="16.44140625" customWidth="1"/>
    <col min="244" max="245" width="4.6640625" customWidth="1"/>
    <col min="246" max="246" width="22.44140625" customWidth="1"/>
    <col min="247" max="247" width="15.33203125" customWidth="1"/>
    <col min="248" max="248" width="17.33203125" customWidth="1"/>
    <col min="249" max="250" width="17.88671875" customWidth="1"/>
    <col min="251" max="252" width="13.6640625" customWidth="1"/>
    <col min="253" max="253" width="13.109375" customWidth="1"/>
    <col min="254" max="254" width="13.5546875" customWidth="1"/>
    <col min="255" max="255" width="15" customWidth="1"/>
    <col min="256" max="256" width="20" customWidth="1"/>
    <col min="258" max="258" width="27.109375" customWidth="1"/>
    <col min="259" max="259" width="33.33203125" customWidth="1"/>
    <col min="500" max="501" width="4.6640625" customWidth="1"/>
    <col min="502" max="502" width="22.44140625" customWidth="1"/>
    <col min="503" max="503" width="15.33203125" customWidth="1"/>
    <col min="504" max="504" width="17.33203125" customWidth="1"/>
    <col min="505" max="506" width="17.88671875" customWidth="1"/>
    <col min="507" max="508" width="13.6640625" customWidth="1"/>
    <col min="509" max="509" width="13.109375" customWidth="1"/>
    <col min="510" max="510" width="13.5546875" customWidth="1"/>
    <col min="511" max="511" width="15" customWidth="1"/>
    <col min="512" max="512" width="20" customWidth="1"/>
    <col min="514" max="514" width="27.109375" customWidth="1"/>
    <col min="515" max="515" width="33.33203125" customWidth="1"/>
    <col min="756" max="757" width="4.6640625" customWidth="1"/>
    <col min="758" max="758" width="22.44140625" customWidth="1"/>
    <col min="759" max="759" width="15.33203125" customWidth="1"/>
    <col min="760" max="760" width="17.33203125" customWidth="1"/>
    <col min="761" max="762" width="17.88671875" customWidth="1"/>
    <col min="763" max="764" width="13.6640625" customWidth="1"/>
    <col min="765" max="765" width="13.109375" customWidth="1"/>
    <col min="766" max="766" width="13.5546875" customWidth="1"/>
    <col min="767" max="767" width="15" customWidth="1"/>
    <col min="768" max="768" width="20" customWidth="1"/>
    <col min="770" max="770" width="27.109375" customWidth="1"/>
    <col min="771" max="771" width="33.33203125" customWidth="1"/>
    <col min="1012" max="1013" width="4.6640625" customWidth="1"/>
    <col min="1014" max="1014" width="22.44140625" customWidth="1"/>
    <col min="1015" max="1015" width="15.33203125" customWidth="1"/>
    <col min="1016" max="1016" width="17.33203125" customWidth="1"/>
    <col min="1017" max="1018" width="17.88671875" customWidth="1"/>
    <col min="1019" max="1020" width="13.6640625" customWidth="1"/>
    <col min="1021" max="1021" width="13.109375" customWidth="1"/>
    <col min="1022" max="1022" width="13.5546875" customWidth="1"/>
    <col min="1023" max="1023" width="15" customWidth="1"/>
    <col min="1024" max="1024" width="20" customWidth="1"/>
    <col min="1026" max="1026" width="27.109375" customWidth="1"/>
    <col min="1027" max="1027" width="33.33203125" customWidth="1"/>
    <col min="1268" max="1269" width="4.6640625" customWidth="1"/>
    <col min="1270" max="1270" width="22.44140625" customWidth="1"/>
    <col min="1271" max="1271" width="15.33203125" customWidth="1"/>
    <col min="1272" max="1272" width="17.33203125" customWidth="1"/>
    <col min="1273" max="1274" width="17.88671875" customWidth="1"/>
    <col min="1275" max="1276" width="13.6640625" customWidth="1"/>
    <col min="1277" max="1277" width="13.109375" customWidth="1"/>
    <col min="1278" max="1278" width="13.5546875" customWidth="1"/>
    <col min="1279" max="1279" width="15" customWidth="1"/>
    <col min="1280" max="1280" width="20" customWidth="1"/>
    <col min="1282" max="1282" width="27.109375" customWidth="1"/>
    <col min="1283" max="1283" width="33.33203125" customWidth="1"/>
    <col min="1524" max="1525" width="4.6640625" customWidth="1"/>
    <col min="1526" max="1526" width="22.44140625" customWidth="1"/>
    <col min="1527" max="1527" width="15.33203125" customWidth="1"/>
    <col min="1528" max="1528" width="17.33203125" customWidth="1"/>
    <col min="1529" max="1530" width="17.88671875" customWidth="1"/>
    <col min="1531" max="1532" width="13.6640625" customWidth="1"/>
    <col min="1533" max="1533" width="13.109375" customWidth="1"/>
    <col min="1534" max="1534" width="13.5546875" customWidth="1"/>
    <col min="1535" max="1535" width="15" customWidth="1"/>
    <col min="1536" max="1536" width="20" customWidth="1"/>
    <col min="1538" max="1538" width="27.109375" customWidth="1"/>
    <col min="1539" max="1539" width="33.33203125" customWidth="1"/>
    <col min="1780" max="1781" width="4.6640625" customWidth="1"/>
    <col min="1782" max="1782" width="22.44140625" customWidth="1"/>
    <col min="1783" max="1783" width="15.33203125" customWidth="1"/>
    <col min="1784" max="1784" width="17.33203125" customWidth="1"/>
    <col min="1785" max="1786" width="17.88671875" customWidth="1"/>
    <col min="1787" max="1788" width="13.6640625" customWidth="1"/>
    <col min="1789" max="1789" width="13.109375" customWidth="1"/>
    <col min="1790" max="1790" width="13.5546875" customWidth="1"/>
    <col min="1791" max="1791" width="15" customWidth="1"/>
    <col min="1792" max="1792" width="20" customWidth="1"/>
    <col min="1794" max="1794" width="27.109375" customWidth="1"/>
    <col min="1795" max="1795" width="33.33203125" customWidth="1"/>
    <col min="2036" max="2037" width="4.6640625" customWidth="1"/>
    <col min="2038" max="2038" width="22.44140625" customWidth="1"/>
    <col min="2039" max="2039" width="15.33203125" customWidth="1"/>
    <col min="2040" max="2040" width="17.33203125" customWidth="1"/>
    <col min="2041" max="2042" width="17.88671875" customWidth="1"/>
    <col min="2043" max="2044" width="13.6640625" customWidth="1"/>
    <col min="2045" max="2045" width="13.109375" customWidth="1"/>
    <col min="2046" max="2046" width="13.5546875" customWidth="1"/>
    <col min="2047" max="2047" width="15" customWidth="1"/>
    <col min="2048" max="2048" width="20" customWidth="1"/>
    <col min="2050" max="2050" width="27.109375" customWidth="1"/>
    <col min="2051" max="2051" width="33.33203125" customWidth="1"/>
    <col min="2292" max="2293" width="4.6640625" customWidth="1"/>
    <col min="2294" max="2294" width="22.44140625" customWidth="1"/>
    <col min="2295" max="2295" width="15.33203125" customWidth="1"/>
    <col min="2296" max="2296" width="17.33203125" customWidth="1"/>
    <col min="2297" max="2298" width="17.88671875" customWidth="1"/>
    <col min="2299" max="2300" width="13.6640625" customWidth="1"/>
    <col min="2301" max="2301" width="13.109375" customWidth="1"/>
    <col min="2302" max="2302" width="13.5546875" customWidth="1"/>
    <col min="2303" max="2303" width="15" customWidth="1"/>
    <col min="2304" max="2304" width="20" customWidth="1"/>
    <col min="2306" max="2306" width="27.109375" customWidth="1"/>
    <col min="2307" max="2307" width="33.33203125" customWidth="1"/>
    <col min="2548" max="2549" width="4.6640625" customWidth="1"/>
    <col min="2550" max="2550" width="22.44140625" customWidth="1"/>
    <col min="2551" max="2551" width="15.33203125" customWidth="1"/>
    <col min="2552" max="2552" width="17.33203125" customWidth="1"/>
    <col min="2553" max="2554" width="17.88671875" customWidth="1"/>
    <col min="2555" max="2556" width="13.6640625" customWidth="1"/>
    <col min="2557" max="2557" width="13.109375" customWidth="1"/>
    <col min="2558" max="2558" width="13.5546875" customWidth="1"/>
    <col min="2559" max="2559" width="15" customWidth="1"/>
    <col min="2560" max="2560" width="20" customWidth="1"/>
    <col min="2562" max="2562" width="27.109375" customWidth="1"/>
    <col min="2563" max="2563" width="33.33203125" customWidth="1"/>
    <col min="2804" max="2805" width="4.6640625" customWidth="1"/>
    <col min="2806" max="2806" width="22.44140625" customWidth="1"/>
    <col min="2807" max="2807" width="15.33203125" customWidth="1"/>
    <col min="2808" max="2808" width="17.33203125" customWidth="1"/>
    <col min="2809" max="2810" width="17.88671875" customWidth="1"/>
    <col min="2811" max="2812" width="13.6640625" customWidth="1"/>
    <col min="2813" max="2813" width="13.109375" customWidth="1"/>
    <col min="2814" max="2814" width="13.5546875" customWidth="1"/>
    <col min="2815" max="2815" width="15" customWidth="1"/>
    <col min="2816" max="2816" width="20" customWidth="1"/>
    <col min="2818" max="2818" width="27.109375" customWidth="1"/>
    <col min="2819" max="2819" width="33.33203125" customWidth="1"/>
    <col min="3060" max="3061" width="4.6640625" customWidth="1"/>
    <col min="3062" max="3062" width="22.44140625" customWidth="1"/>
    <col min="3063" max="3063" width="15.33203125" customWidth="1"/>
    <col min="3064" max="3064" width="17.33203125" customWidth="1"/>
    <col min="3065" max="3066" width="17.88671875" customWidth="1"/>
    <col min="3067" max="3068" width="13.6640625" customWidth="1"/>
    <col min="3069" max="3069" width="13.109375" customWidth="1"/>
    <col min="3070" max="3070" width="13.5546875" customWidth="1"/>
    <col min="3071" max="3071" width="15" customWidth="1"/>
    <col min="3072" max="3072" width="20" customWidth="1"/>
    <col min="3074" max="3074" width="27.109375" customWidth="1"/>
    <col min="3075" max="3075" width="33.33203125" customWidth="1"/>
    <col min="3316" max="3317" width="4.6640625" customWidth="1"/>
    <col min="3318" max="3318" width="22.44140625" customWidth="1"/>
    <col min="3319" max="3319" width="15.33203125" customWidth="1"/>
    <col min="3320" max="3320" width="17.33203125" customWidth="1"/>
    <col min="3321" max="3322" width="17.88671875" customWidth="1"/>
    <col min="3323" max="3324" width="13.6640625" customWidth="1"/>
    <col min="3325" max="3325" width="13.109375" customWidth="1"/>
    <col min="3326" max="3326" width="13.5546875" customWidth="1"/>
    <col min="3327" max="3327" width="15" customWidth="1"/>
    <col min="3328" max="3328" width="20" customWidth="1"/>
    <col min="3330" max="3330" width="27.109375" customWidth="1"/>
    <col min="3331" max="3331" width="33.33203125" customWidth="1"/>
    <col min="3572" max="3573" width="4.6640625" customWidth="1"/>
    <col min="3574" max="3574" width="22.44140625" customWidth="1"/>
    <col min="3575" max="3575" width="15.33203125" customWidth="1"/>
    <col min="3576" max="3576" width="17.33203125" customWidth="1"/>
    <col min="3577" max="3578" width="17.88671875" customWidth="1"/>
    <col min="3579" max="3580" width="13.6640625" customWidth="1"/>
    <col min="3581" max="3581" width="13.109375" customWidth="1"/>
    <col min="3582" max="3582" width="13.5546875" customWidth="1"/>
    <col min="3583" max="3583" width="15" customWidth="1"/>
    <col min="3584" max="3584" width="20" customWidth="1"/>
    <col min="3586" max="3586" width="27.109375" customWidth="1"/>
    <col min="3587" max="3587" width="33.33203125" customWidth="1"/>
    <col min="3828" max="3829" width="4.6640625" customWidth="1"/>
    <col min="3830" max="3830" width="22.44140625" customWidth="1"/>
    <col min="3831" max="3831" width="15.33203125" customWidth="1"/>
    <col min="3832" max="3832" width="17.33203125" customWidth="1"/>
    <col min="3833" max="3834" width="17.88671875" customWidth="1"/>
    <col min="3835" max="3836" width="13.6640625" customWidth="1"/>
    <col min="3837" max="3837" width="13.109375" customWidth="1"/>
    <col min="3838" max="3838" width="13.5546875" customWidth="1"/>
    <col min="3839" max="3839" width="15" customWidth="1"/>
    <col min="3840" max="3840" width="20" customWidth="1"/>
    <col min="3842" max="3842" width="27.109375" customWidth="1"/>
    <col min="3843" max="3843" width="33.33203125" customWidth="1"/>
    <col min="4084" max="4085" width="4.6640625" customWidth="1"/>
    <col min="4086" max="4086" width="22.44140625" customWidth="1"/>
    <col min="4087" max="4087" width="15.33203125" customWidth="1"/>
    <col min="4088" max="4088" width="17.33203125" customWidth="1"/>
    <col min="4089" max="4090" width="17.88671875" customWidth="1"/>
    <col min="4091" max="4092" width="13.6640625" customWidth="1"/>
    <col min="4093" max="4093" width="13.109375" customWidth="1"/>
    <col min="4094" max="4094" width="13.5546875" customWidth="1"/>
    <col min="4095" max="4095" width="15" customWidth="1"/>
    <col min="4096" max="4096" width="20" customWidth="1"/>
    <col min="4098" max="4098" width="27.109375" customWidth="1"/>
    <col min="4099" max="4099" width="33.33203125" customWidth="1"/>
    <col min="4340" max="4341" width="4.6640625" customWidth="1"/>
    <col min="4342" max="4342" width="22.44140625" customWidth="1"/>
    <col min="4343" max="4343" width="15.33203125" customWidth="1"/>
    <col min="4344" max="4344" width="17.33203125" customWidth="1"/>
    <col min="4345" max="4346" width="17.88671875" customWidth="1"/>
    <col min="4347" max="4348" width="13.6640625" customWidth="1"/>
    <col min="4349" max="4349" width="13.109375" customWidth="1"/>
    <col min="4350" max="4350" width="13.5546875" customWidth="1"/>
    <col min="4351" max="4351" width="15" customWidth="1"/>
    <col min="4352" max="4352" width="20" customWidth="1"/>
    <col min="4354" max="4354" width="27.109375" customWidth="1"/>
    <col min="4355" max="4355" width="33.33203125" customWidth="1"/>
    <col min="4596" max="4597" width="4.6640625" customWidth="1"/>
    <col min="4598" max="4598" width="22.44140625" customWidth="1"/>
    <col min="4599" max="4599" width="15.33203125" customWidth="1"/>
    <col min="4600" max="4600" width="17.33203125" customWidth="1"/>
    <col min="4601" max="4602" width="17.88671875" customWidth="1"/>
    <col min="4603" max="4604" width="13.6640625" customWidth="1"/>
    <col min="4605" max="4605" width="13.109375" customWidth="1"/>
    <col min="4606" max="4606" width="13.5546875" customWidth="1"/>
    <col min="4607" max="4607" width="15" customWidth="1"/>
    <col min="4608" max="4608" width="20" customWidth="1"/>
    <col min="4610" max="4610" width="27.109375" customWidth="1"/>
    <col min="4611" max="4611" width="33.33203125" customWidth="1"/>
    <col min="4852" max="4853" width="4.6640625" customWidth="1"/>
    <col min="4854" max="4854" width="22.44140625" customWidth="1"/>
    <col min="4855" max="4855" width="15.33203125" customWidth="1"/>
    <col min="4856" max="4856" width="17.33203125" customWidth="1"/>
    <col min="4857" max="4858" width="17.88671875" customWidth="1"/>
    <col min="4859" max="4860" width="13.6640625" customWidth="1"/>
    <col min="4861" max="4861" width="13.109375" customWidth="1"/>
    <col min="4862" max="4862" width="13.5546875" customWidth="1"/>
    <col min="4863" max="4863" width="15" customWidth="1"/>
    <col min="4864" max="4864" width="20" customWidth="1"/>
    <col min="4866" max="4866" width="27.109375" customWidth="1"/>
    <col min="4867" max="4867" width="33.33203125" customWidth="1"/>
    <col min="5108" max="5109" width="4.6640625" customWidth="1"/>
    <col min="5110" max="5110" width="22.44140625" customWidth="1"/>
    <col min="5111" max="5111" width="15.33203125" customWidth="1"/>
    <col min="5112" max="5112" width="17.33203125" customWidth="1"/>
    <col min="5113" max="5114" width="17.88671875" customWidth="1"/>
    <col min="5115" max="5116" width="13.6640625" customWidth="1"/>
    <col min="5117" max="5117" width="13.109375" customWidth="1"/>
    <col min="5118" max="5118" width="13.5546875" customWidth="1"/>
    <col min="5119" max="5119" width="15" customWidth="1"/>
    <col min="5120" max="5120" width="20" customWidth="1"/>
    <col min="5122" max="5122" width="27.109375" customWidth="1"/>
    <col min="5123" max="5123" width="33.33203125" customWidth="1"/>
    <col min="5364" max="5365" width="4.6640625" customWidth="1"/>
    <col min="5366" max="5366" width="22.44140625" customWidth="1"/>
    <col min="5367" max="5367" width="15.33203125" customWidth="1"/>
    <col min="5368" max="5368" width="17.33203125" customWidth="1"/>
    <col min="5369" max="5370" width="17.88671875" customWidth="1"/>
    <col min="5371" max="5372" width="13.6640625" customWidth="1"/>
    <col min="5373" max="5373" width="13.109375" customWidth="1"/>
    <col min="5374" max="5374" width="13.5546875" customWidth="1"/>
    <col min="5375" max="5375" width="15" customWidth="1"/>
    <col min="5376" max="5376" width="20" customWidth="1"/>
    <col min="5378" max="5378" width="27.109375" customWidth="1"/>
    <col min="5379" max="5379" width="33.33203125" customWidth="1"/>
    <col min="5620" max="5621" width="4.6640625" customWidth="1"/>
    <col min="5622" max="5622" width="22.44140625" customWidth="1"/>
    <col min="5623" max="5623" width="15.33203125" customWidth="1"/>
    <col min="5624" max="5624" width="17.33203125" customWidth="1"/>
    <col min="5625" max="5626" width="17.88671875" customWidth="1"/>
    <col min="5627" max="5628" width="13.6640625" customWidth="1"/>
    <col min="5629" max="5629" width="13.109375" customWidth="1"/>
    <col min="5630" max="5630" width="13.5546875" customWidth="1"/>
    <col min="5631" max="5631" width="15" customWidth="1"/>
    <col min="5632" max="5632" width="20" customWidth="1"/>
    <col min="5634" max="5634" width="27.109375" customWidth="1"/>
    <col min="5635" max="5635" width="33.33203125" customWidth="1"/>
    <col min="5876" max="5877" width="4.6640625" customWidth="1"/>
    <col min="5878" max="5878" width="22.44140625" customWidth="1"/>
    <col min="5879" max="5879" width="15.33203125" customWidth="1"/>
    <col min="5880" max="5880" width="17.33203125" customWidth="1"/>
    <col min="5881" max="5882" width="17.88671875" customWidth="1"/>
    <col min="5883" max="5884" width="13.6640625" customWidth="1"/>
    <col min="5885" max="5885" width="13.109375" customWidth="1"/>
    <col min="5886" max="5886" width="13.5546875" customWidth="1"/>
    <col min="5887" max="5887" width="15" customWidth="1"/>
    <col min="5888" max="5888" width="20" customWidth="1"/>
    <col min="5890" max="5890" width="27.109375" customWidth="1"/>
    <col min="5891" max="5891" width="33.33203125" customWidth="1"/>
    <col min="6132" max="6133" width="4.6640625" customWidth="1"/>
    <col min="6134" max="6134" width="22.44140625" customWidth="1"/>
    <col min="6135" max="6135" width="15.33203125" customWidth="1"/>
    <col min="6136" max="6136" width="17.33203125" customWidth="1"/>
    <col min="6137" max="6138" width="17.88671875" customWidth="1"/>
    <col min="6139" max="6140" width="13.6640625" customWidth="1"/>
    <col min="6141" max="6141" width="13.109375" customWidth="1"/>
    <col min="6142" max="6142" width="13.5546875" customWidth="1"/>
    <col min="6143" max="6143" width="15" customWidth="1"/>
    <col min="6144" max="6144" width="20" customWidth="1"/>
    <col min="6146" max="6146" width="27.109375" customWidth="1"/>
    <col min="6147" max="6147" width="33.33203125" customWidth="1"/>
    <col min="6388" max="6389" width="4.6640625" customWidth="1"/>
    <col min="6390" max="6390" width="22.44140625" customWidth="1"/>
    <col min="6391" max="6391" width="15.33203125" customWidth="1"/>
    <col min="6392" max="6392" width="17.33203125" customWidth="1"/>
    <col min="6393" max="6394" width="17.88671875" customWidth="1"/>
    <col min="6395" max="6396" width="13.6640625" customWidth="1"/>
    <col min="6397" max="6397" width="13.109375" customWidth="1"/>
    <col min="6398" max="6398" width="13.5546875" customWidth="1"/>
    <col min="6399" max="6399" width="15" customWidth="1"/>
    <col min="6400" max="6400" width="20" customWidth="1"/>
    <col min="6402" max="6402" width="27.109375" customWidth="1"/>
    <col min="6403" max="6403" width="33.33203125" customWidth="1"/>
    <col min="6644" max="6645" width="4.6640625" customWidth="1"/>
    <col min="6646" max="6646" width="22.44140625" customWidth="1"/>
    <col min="6647" max="6647" width="15.33203125" customWidth="1"/>
    <col min="6648" max="6648" width="17.33203125" customWidth="1"/>
    <col min="6649" max="6650" width="17.88671875" customWidth="1"/>
    <col min="6651" max="6652" width="13.6640625" customWidth="1"/>
    <col min="6653" max="6653" width="13.109375" customWidth="1"/>
    <col min="6654" max="6654" width="13.5546875" customWidth="1"/>
    <col min="6655" max="6655" width="15" customWidth="1"/>
    <col min="6656" max="6656" width="20" customWidth="1"/>
    <col min="6658" max="6658" width="27.109375" customWidth="1"/>
    <col min="6659" max="6659" width="33.33203125" customWidth="1"/>
    <col min="6900" max="6901" width="4.6640625" customWidth="1"/>
    <col min="6902" max="6902" width="22.44140625" customWidth="1"/>
    <col min="6903" max="6903" width="15.33203125" customWidth="1"/>
    <col min="6904" max="6904" width="17.33203125" customWidth="1"/>
    <col min="6905" max="6906" width="17.88671875" customWidth="1"/>
    <col min="6907" max="6908" width="13.6640625" customWidth="1"/>
    <col min="6909" max="6909" width="13.109375" customWidth="1"/>
    <col min="6910" max="6910" width="13.5546875" customWidth="1"/>
    <col min="6911" max="6911" width="15" customWidth="1"/>
    <col min="6912" max="6912" width="20" customWidth="1"/>
    <col min="6914" max="6914" width="27.109375" customWidth="1"/>
    <col min="6915" max="6915" width="33.33203125" customWidth="1"/>
    <col min="7156" max="7157" width="4.6640625" customWidth="1"/>
    <col min="7158" max="7158" width="22.44140625" customWidth="1"/>
    <col min="7159" max="7159" width="15.33203125" customWidth="1"/>
    <col min="7160" max="7160" width="17.33203125" customWidth="1"/>
    <col min="7161" max="7162" width="17.88671875" customWidth="1"/>
    <col min="7163" max="7164" width="13.6640625" customWidth="1"/>
    <col min="7165" max="7165" width="13.109375" customWidth="1"/>
    <col min="7166" max="7166" width="13.5546875" customWidth="1"/>
    <col min="7167" max="7167" width="15" customWidth="1"/>
    <col min="7168" max="7168" width="20" customWidth="1"/>
    <col min="7170" max="7170" width="27.109375" customWidth="1"/>
    <col min="7171" max="7171" width="33.33203125" customWidth="1"/>
    <col min="7412" max="7413" width="4.6640625" customWidth="1"/>
    <col min="7414" max="7414" width="22.44140625" customWidth="1"/>
    <col min="7415" max="7415" width="15.33203125" customWidth="1"/>
    <col min="7416" max="7416" width="17.33203125" customWidth="1"/>
    <col min="7417" max="7418" width="17.88671875" customWidth="1"/>
    <col min="7419" max="7420" width="13.6640625" customWidth="1"/>
    <col min="7421" max="7421" width="13.109375" customWidth="1"/>
    <col min="7422" max="7422" width="13.5546875" customWidth="1"/>
    <col min="7423" max="7423" width="15" customWidth="1"/>
    <col min="7424" max="7424" width="20" customWidth="1"/>
    <col min="7426" max="7426" width="27.109375" customWidth="1"/>
    <col min="7427" max="7427" width="33.33203125" customWidth="1"/>
    <col min="7668" max="7669" width="4.6640625" customWidth="1"/>
    <col min="7670" max="7670" width="22.44140625" customWidth="1"/>
    <col min="7671" max="7671" width="15.33203125" customWidth="1"/>
    <col min="7672" max="7672" width="17.33203125" customWidth="1"/>
    <col min="7673" max="7674" width="17.88671875" customWidth="1"/>
    <col min="7675" max="7676" width="13.6640625" customWidth="1"/>
    <col min="7677" max="7677" width="13.109375" customWidth="1"/>
    <col min="7678" max="7678" width="13.5546875" customWidth="1"/>
    <col min="7679" max="7679" width="15" customWidth="1"/>
    <col min="7680" max="7680" width="20" customWidth="1"/>
    <col min="7682" max="7682" width="27.109375" customWidth="1"/>
    <col min="7683" max="7683" width="33.33203125" customWidth="1"/>
    <col min="7924" max="7925" width="4.6640625" customWidth="1"/>
    <col min="7926" max="7926" width="22.44140625" customWidth="1"/>
    <col min="7927" max="7927" width="15.33203125" customWidth="1"/>
    <col min="7928" max="7928" width="17.33203125" customWidth="1"/>
    <col min="7929" max="7930" width="17.88671875" customWidth="1"/>
    <col min="7931" max="7932" width="13.6640625" customWidth="1"/>
    <col min="7933" max="7933" width="13.109375" customWidth="1"/>
    <col min="7934" max="7934" width="13.5546875" customWidth="1"/>
    <col min="7935" max="7935" width="15" customWidth="1"/>
    <col min="7936" max="7936" width="20" customWidth="1"/>
    <col min="7938" max="7938" width="27.109375" customWidth="1"/>
    <col min="7939" max="7939" width="33.33203125" customWidth="1"/>
    <col min="8180" max="8181" width="4.6640625" customWidth="1"/>
    <col min="8182" max="8182" width="22.44140625" customWidth="1"/>
    <col min="8183" max="8183" width="15.33203125" customWidth="1"/>
    <col min="8184" max="8184" width="17.33203125" customWidth="1"/>
    <col min="8185" max="8186" width="17.88671875" customWidth="1"/>
    <col min="8187" max="8188" width="13.6640625" customWidth="1"/>
    <col min="8189" max="8189" width="13.109375" customWidth="1"/>
    <col min="8190" max="8190" width="13.5546875" customWidth="1"/>
    <col min="8191" max="8191" width="15" customWidth="1"/>
    <col min="8192" max="8192" width="20" customWidth="1"/>
    <col min="8194" max="8194" width="27.109375" customWidth="1"/>
    <col min="8195" max="8195" width="33.33203125" customWidth="1"/>
    <col min="8436" max="8437" width="4.6640625" customWidth="1"/>
    <col min="8438" max="8438" width="22.44140625" customWidth="1"/>
    <col min="8439" max="8439" width="15.33203125" customWidth="1"/>
    <col min="8440" max="8440" width="17.33203125" customWidth="1"/>
    <col min="8441" max="8442" width="17.88671875" customWidth="1"/>
    <col min="8443" max="8444" width="13.6640625" customWidth="1"/>
    <col min="8445" max="8445" width="13.109375" customWidth="1"/>
    <col min="8446" max="8446" width="13.5546875" customWidth="1"/>
    <col min="8447" max="8447" width="15" customWidth="1"/>
    <col min="8448" max="8448" width="20" customWidth="1"/>
    <col min="8450" max="8450" width="27.109375" customWidth="1"/>
    <col min="8451" max="8451" width="33.33203125" customWidth="1"/>
    <col min="8692" max="8693" width="4.6640625" customWidth="1"/>
    <col min="8694" max="8694" width="22.44140625" customWidth="1"/>
    <col min="8695" max="8695" width="15.33203125" customWidth="1"/>
    <col min="8696" max="8696" width="17.33203125" customWidth="1"/>
    <col min="8697" max="8698" width="17.88671875" customWidth="1"/>
    <col min="8699" max="8700" width="13.6640625" customWidth="1"/>
    <col min="8701" max="8701" width="13.109375" customWidth="1"/>
    <col min="8702" max="8702" width="13.5546875" customWidth="1"/>
    <col min="8703" max="8703" width="15" customWidth="1"/>
    <col min="8704" max="8704" width="20" customWidth="1"/>
    <col min="8706" max="8706" width="27.109375" customWidth="1"/>
    <col min="8707" max="8707" width="33.33203125" customWidth="1"/>
    <col min="8948" max="8949" width="4.6640625" customWidth="1"/>
    <col min="8950" max="8950" width="22.44140625" customWidth="1"/>
    <col min="8951" max="8951" width="15.33203125" customWidth="1"/>
    <col min="8952" max="8952" width="17.33203125" customWidth="1"/>
    <col min="8953" max="8954" width="17.88671875" customWidth="1"/>
    <col min="8955" max="8956" width="13.6640625" customWidth="1"/>
    <col min="8957" max="8957" width="13.109375" customWidth="1"/>
    <col min="8958" max="8958" width="13.5546875" customWidth="1"/>
    <col min="8959" max="8959" width="15" customWidth="1"/>
    <col min="8960" max="8960" width="20" customWidth="1"/>
    <col min="8962" max="8962" width="27.109375" customWidth="1"/>
    <col min="8963" max="8963" width="33.33203125" customWidth="1"/>
    <col min="9204" max="9205" width="4.6640625" customWidth="1"/>
    <col min="9206" max="9206" width="22.44140625" customWidth="1"/>
    <col min="9207" max="9207" width="15.33203125" customWidth="1"/>
    <col min="9208" max="9208" width="17.33203125" customWidth="1"/>
    <col min="9209" max="9210" width="17.88671875" customWidth="1"/>
    <col min="9211" max="9212" width="13.6640625" customWidth="1"/>
    <col min="9213" max="9213" width="13.109375" customWidth="1"/>
    <col min="9214" max="9214" width="13.5546875" customWidth="1"/>
    <col min="9215" max="9215" width="15" customWidth="1"/>
    <col min="9216" max="9216" width="20" customWidth="1"/>
    <col min="9218" max="9218" width="27.109375" customWidth="1"/>
    <col min="9219" max="9219" width="33.33203125" customWidth="1"/>
    <col min="9460" max="9461" width="4.6640625" customWidth="1"/>
    <col min="9462" max="9462" width="22.44140625" customWidth="1"/>
    <col min="9463" max="9463" width="15.33203125" customWidth="1"/>
    <col min="9464" max="9464" width="17.33203125" customWidth="1"/>
    <col min="9465" max="9466" width="17.88671875" customWidth="1"/>
    <col min="9467" max="9468" width="13.6640625" customWidth="1"/>
    <col min="9469" max="9469" width="13.109375" customWidth="1"/>
    <col min="9470" max="9470" width="13.5546875" customWidth="1"/>
    <col min="9471" max="9471" width="15" customWidth="1"/>
    <col min="9472" max="9472" width="20" customWidth="1"/>
    <col min="9474" max="9474" width="27.109375" customWidth="1"/>
    <col min="9475" max="9475" width="33.33203125" customWidth="1"/>
    <col min="9716" max="9717" width="4.6640625" customWidth="1"/>
    <col min="9718" max="9718" width="22.44140625" customWidth="1"/>
    <col min="9719" max="9719" width="15.33203125" customWidth="1"/>
    <col min="9720" max="9720" width="17.33203125" customWidth="1"/>
    <col min="9721" max="9722" width="17.88671875" customWidth="1"/>
    <col min="9723" max="9724" width="13.6640625" customWidth="1"/>
    <col min="9725" max="9725" width="13.109375" customWidth="1"/>
    <col min="9726" max="9726" width="13.5546875" customWidth="1"/>
    <col min="9727" max="9727" width="15" customWidth="1"/>
    <col min="9728" max="9728" width="20" customWidth="1"/>
    <col min="9730" max="9730" width="27.109375" customWidth="1"/>
    <col min="9731" max="9731" width="33.33203125" customWidth="1"/>
    <col min="9972" max="9973" width="4.6640625" customWidth="1"/>
    <col min="9974" max="9974" width="22.44140625" customWidth="1"/>
    <col min="9975" max="9975" width="15.33203125" customWidth="1"/>
    <col min="9976" max="9976" width="17.33203125" customWidth="1"/>
    <col min="9977" max="9978" width="17.88671875" customWidth="1"/>
    <col min="9979" max="9980" width="13.6640625" customWidth="1"/>
    <col min="9981" max="9981" width="13.109375" customWidth="1"/>
    <col min="9982" max="9982" width="13.5546875" customWidth="1"/>
    <col min="9983" max="9983" width="15" customWidth="1"/>
    <col min="9984" max="9984" width="20" customWidth="1"/>
    <col min="9986" max="9986" width="27.109375" customWidth="1"/>
    <col min="9987" max="9987" width="33.33203125" customWidth="1"/>
    <col min="10228" max="10229" width="4.6640625" customWidth="1"/>
    <col min="10230" max="10230" width="22.44140625" customWidth="1"/>
    <col min="10231" max="10231" width="15.33203125" customWidth="1"/>
    <col min="10232" max="10232" width="17.33203125" customWidth="1"/>
    <col min="10233" max="10234" width="17.88671875" customWidth="1"/>
    <col min="10235" max="10236" width="13.6640625" customWidth="1"/>
    <col min="10237" max="10237" width="13.109375" customWidth="1"/>
    <col min="10238" max="10238" width="13.5546875" customWidth="1"/>
    <col min="10239" max="10239" width="15" customWidth="1"/>
    <col min="10240" max="10240" width="20" customWidth="1"/>
    <col min="10242" max="10242" width="27.109375" customWidth="1"/>
    <col min="10243" max="10243" width="33.33203125" customWidth="1"/>
    <col min="10484" max="10485" width="4.6640625" customWidth="1"/>
    <col min="10486" max="10486" width="22.44140625" customWidth="1"/>
    <col min="10487" max="10487" width="15.33203125" customWidth="1"/>
    <col min="10488" max="10488" width="17.33203125" customWidth="1"/>
    <col min="10489" max="10490" width="17.88671875" customWidth="1"/>
    <col min="10491" max="10492" width="13.6640625" customWidth="1"/>
    <col min="10493" max="10493" width="13.109375" customWidth="1"/>
    <col min="10494" max="10494" width="13.5546875" customWidth="1"/>
    <col min="10495" max="10495" width="15" customWidth="1"/>
    <col min="10496" max="10496" width="20" customWidth="1"/>
    <col min="10498" max="10498" width="27.109375" customWidth="1"/>
    <col min="10499" max="10499" width="33.33203125" customWidth="1"/>
    <col min="10740" max="10741" width="4.6640625" customWidth="1"/>
    <col min="10742" max="10742" width="22.44140625" customWidth="1"/>
    <col min="10743" max="10743" width="15.33203125" customWidth="1"/>
    <col min="10744" max="10744" width="17.33203125" customWidth="1"/>
    <col min="10745" max="10746" width="17.88671875" customWidth="1"/>
    <col min="10747" max="10748" width="13.6640625" customWidth="1"/>
    <col min="10749" max="10749" width="13.109375" customWidth="1"/>
    <col min="10750" max="10750" width="13.5546875" customWidth="1"/>
    <col min="10751" max="10751" width="15" customWidth="1"/>
    <col min="10752" max="10752" width="20" customWidth="1"/>
    <col min="10754" max="10754" width="27.109375" customWidth="1"/>
    <col min="10755" max="10755" width="33.33203125" customWidth="1"/>
    <col min="10996" max="10997" width="4.6640625" customWidth="1"/>
    <col min="10998" max="10998" width="22.44140625" customWidth="1"/>
    <col min="10999" max="10999" width="15.33203125" customWidth="1"/>
    <col min="11000" max="11000" width="17.33203125" customWidth="1"/>
    <col min="11001" max="11002" width="17.88671875" customWidth="1"/>
    <col min="11003" max="11004" width="13.6640625" customWidth="1"/>
    <col min="11005" max="11005" width="13.109375" customWidth="1"/>
    <col min="11006" max="11006" width="13.5546875" customWidth="1"/>
    <col min="11007" max="11007" width="15" customWidth="1"/>
    <col min="11008" max="11008" width="20" customWidth="1"/>
    <col min="11010" max="11010" width="27.109375" customWidth="1"/>
    <col min="11011" max="11011" width="33.33203125" customWidth="1"/>
    <col min="11252" max="11253" width="4.6640625" customWidth="1"/>
    <col min="11254" max="11254" width="22.44140625" customWidth="1"/>
    <col min="11255" max="11255" width="15.33203125" customWidth="1"/>
    <col min="11256" max="11256" width="17.33203125" customWidth="1"/>
    <col min="11257" max="11258" width="17.88671875" customWidth="1"/>
    <col min="11259" max="11260" width="13.6640625" customWidth="1"/>
    <col min="11261" max="11261" width="13.109375" customWidth="1"/>
    <col min="11262" max="11262" width="13.5546875" customWidth="1"/>
    <col min="11263" max="11263" width="15" customWidth="1"/>
    <col min="11264" max="11264" width="20" customWidth="1"/>
    <col min="11266" max="11266" width="27.109375" customWidth="1"/>
    <col min="11267" max="11267" width="33.33203125" customWidth="1"/>
    <col min="11508" max="11509" width="4.6640625" customWidth="1"/>
    <col min="11510" max="11510" width="22.44140625" customWidth="1"/>
    <col min="11511" max="11511" width="15.33203125" customWidth="1"/>
    <col min="11512" max="11512" width="17.33203125" customWidth="1"/>
    <col min="11513" max="11514" width="17.88671875" customWidth="1"/>
    <col min="11515" max="11516" width="13.6640625" customWidth="1"/>
    <col min="11517" max="11517" width="13.109375" customWidth="1"/>
    <col min="11518" max="11518" width="13.5546875" customWidth="1"/>
    <col min="11519" max="11519" width="15" customWidth="1"/>
    <col min="11520" max="11520" width="20" customWidth="1"/>
    <col min="11522" max="11522" width="27.109375" customWidth="1"/>
    <col min="11523" max="11523" width="33.33203125" customWidth="1"/>
    <col min="11764" max="11765" width="4.6640625" customWidth="1"/>
    <col min="11766" max="11766" width="22.44140625" customWidth="1"/>
    <col min="11767" max="11767" width="15.33203125" customWidth="1"/>
    <col min="11768" max="11768" width="17.33203125" customWidth="1"/>
    <col min="11769" max="11770" width="17.88671875" customWidth="1"/>
    <col min="11771" max="11772" width="13.6640625" customWidth="1"/>
    <col min="11773" max="11773" width="13.109375" customWidth="1"/>
    <col min="11774" max="11774" width="13.5546875" customWidth="1"/>
    <col min="11775" max="11775" width="15" customWidth="1"/>
    <col min="11776" max="11776" width="20" customWidth="1"/>
    <col min="11778" max="11778" width="27.109375" customWidth="1"/>
    <col min="11779" max="11779" width="33.33203125" customWidth="1"/>
    <col min="12020" max="12021" width="4.6640625" customWidth="1"/>
    <col min="12022" max="12022" width="22.44140625" customWidth="1"/>
    <col min="12023" max="12023" width="15.33203125" customWidth="1"/>
    <col min="12024" max="12024" width="17.33203125" customWidth="1"/>
    <col min="12025" max="12026" width="17.88671875" customWidth="1"/>
    <col min="12027" max="12028" width="13.6640625" customWidth="1"/>
    <col min="12029" max="12029" width="13.109375" customWidth="1"/>
    <col min="12030" max="12030" width="13.5546875" customWidth="1"/>
    <col min="12031" max="12031" width="15" customWidth="1"/>
    <col min="12032" max="12032" width="20" customWidth="1"/>
    <col min="12034" max="12034" width="27.109375" customWidth="1"/>
    <col min="12035" max="12035" width="33.33203125" customWidth="1"/>
    <col min="12276" max="12277" width="4.6640625" customWidth="1"/>
    <col min="12278" max="12278" width="22.44140625" customWidth="1"/>
    <col min="12279" max="12279" width="15.33203125" customWidth="1"/>
    <col min="12280" max="12280" width="17.33203125" customWidth="1"/>
    <col min="12281" max="12282" width="17.88671875" customWidth="1"/>
    <col min="12283" max="12284" width="13.6640625" customWidth="1"/>
    <col min="12285" max="12285" width="13.109375" customWidth="1"/>
    <col min="12286" max="12286" width="13.5546875" customWidth="1"/>
    <col min="12287" max="12287" width="15" customWidth="1"/>
    <col min="12288" max="12288" width="20" customWidth="1"/>
    <col min="12290" max="12290" width="27.109375" customWidth="1"/>
    <col min="12291" max="12291" width="33.33203125" customWidth="1"/>
    <col min="12532" max="12533" width="4.6640625" customWidth="1"/>
    <col min="12534" max="12534" width="22.44140625" customWidth="1"/>
    <col min="12535" max="12535" width="15.33203125" customWidth="1"/>
    <col min="12536" max="12536" width="17.33203125" customWidth="1"/>
    <col min="12537" max="12538" width="17.88671875" customWidth="1"/>
    <col min="12539" max="12540" width="13.6640625" customWidth="1"/>
    <col min="12541" max="12541" width="13.109375" customWidth="1"/>
    <col min="12542" max="12542" width="13.5546875" customWidth="1"/>
    <col min="12543" max="12543" width="15" customWidth="1"/>
    <col min="12544" max="12544" width="20" customWidth="1"/>
    <col min="12546" max="12546" width="27.109375" customWidth="1"/>
    <col min="12547" max="12547" width="33.33203125" customWidth="1"/>
    <col min="12788" max="12789" width="4.6640625" customWidth="1"/>
    <col min="12790" max="12790" width="22.44140625" customWidth="1"/>
    <col min="12791" max="12791" width="15.33203125" customWidth="1"/>
    <col min="12792" max="12792" width="17.33203125" customWidth="1"/>
    <col min="12793" max="12794" width="17.88671875" customWidth="1"/>
    <col min="12795" max="12796" width="13.6640625" customWidth="1"/>
    <col min="12797" max="12797" width="13.109375" customWidth="1"/>
    <col min="12798" max="12798" width="13.5546875" customWidth="1"/>
    <col min="12799" max="12799" width="15" customWidth="1"/>
    <col min="12800" max="12800" width="20" customWidth="1"/>
    <col min="12802" max="12802" width="27.109375" customWidth="1"/>
    <col min="12803" max="12803" width="33.33203125" customWidth="1"/>
    <col min="13044" max="13045" width="4.6640625" customWidth="1"/>
    <col min="13046" max="13046" width="22.44140625" customWidth="1"/>
    <col min="13047" max="13047" width="15.33203125" customWidth="1"/>
    <col min="13048" max="13048" width="17.33203125" customWidth="1"/>
    <col min="13049" max="13050" width="17.88671875" customWidth="1"/>
    <col min="13051" max="13052" width="13.6640625" customWidth="1"/>
    <col min="13053" max="13053" width="13.109375" customWidth="1"/>
    <col min="13054" max="13054" width="13.5546875" customWidth="1"/>
    <col min="13055" max="13055" width="15" customWidth="1"/>
    <col min="13056" max="13056" width="20" customWidth="1"/>
    <col min="13058" max="13058" width="27.109375" customWidth="1"/>
    <col min="13059" max="13059" width="33.33203125" customWidth="1"/>
    <col min="13300" max="13301" width="4.6640625" customWidth="1"/>
    <col min="13302" max="13302" width="22.44140625" customWidth="1"/>
    <col min="13303" max="13303" width="15.33203125" customWidth="1"/>
    <col min="13304" max="13304" width="17.33203125" customWidth="1"/>
    <col min="13305" max="13306" width="17.88671875" customWidth="1"/>
    <col min="13307" max="13308" width="13.6640625" customWidth="1"/>
    <col min="13309" max="13309" width="13.109375" customWidth="1"/>
    <col min="13310" max="13310" width="13.5546875" customWidth="1"/>
    <col min="13311" max="13311" width="15" customWidth="1"/>
    <col min="13312" max="13312" width="20" customWidth="1"/>
    <col min="13314" max="13314" width="27.109375" customWidth="1"/>
    <col min="13315" max="13315" width="33.33203125" customWidth="1"/>
    <col min="13556" max="13557" width="4.6640625" customWidth="1"/>
    <col min="13558" max="13558" width="22.44140625" customWidth="1"/>
    <col min="13559" max="13559" width="15.33203125" customWidth="1"/>
    <col min="13560" max="13560" width="17.33203125" customWidth="1"/>
    <col min="13561" max="13562" width="17.88671875" customWidth="1"/>
    <col min="13563" max="13564" width="13.6640625" customWidth="1"/>
    <col min="13565" max="13565" width="13.109375" customWidth="1"/>
    <col min="13566" max="13566" width="13.5546875" customWidth="1"/>
    <col min="13567" max="13567" width="15" customWidth="1"/>
    <col min="13568" max="13568" width="20" customWidth="1"/>
    <col min="13570" max="13570" width="27.109375" customWidth="1"/>
    <col min="13571" max="13571" width="33.33203125" customWidth="1"/>
    <col min="13812" max="13813" width="4.6640625" customWidth="1"/>
    <col min="13814" max="13814" width="22.44140625" customWidth="1"/>
    <col min="13815" max="13815" width="15.33203125" customWidth="1"/>
    <col min="13816" max="13816" width="17.33203125" customWidth="1"/>
    <col min="13817" max="13818" width="17.88671875" customWidth="1"/>
    <col min="13819" max="13820" width="13.6640625" customWidth="1"/>
    <col min="13821" max="13821" width="13.109375" customWidth="1"/>
    <col min="13822" max="13822" width="13.5546875" customWidth="1"/>
    <col min="13823" max="13823" width="15" customWidth="1"/>
    <col min="13824" max="13824" width="20" customWidth="1"/>
    <col min="13826" max="13826" width="27.109375" customWidth="1"/>
    <col min="13827" max="13827" width="33.33203125" customWidth="1"/>
    <col min="14068" max="14069" width="4.6640625" customWidth="1"/>
    <col min="14070" max="14070" width="22.44140625" customWidth="1"/>
    <col min="14071" max="14071" width="15.33203125" customWidth="1"/>
    <col min="14072" max="14072" width="17.33203125" customWidth="1"/>
    <col min="14073" max="14074" width="17.88671875" customWidth="1"/>
    <col min="14075" max="14076" width="13.6640625" customWidth="1"/>
    <col min="14077" max="14077" width="13.109375" customWidth="1"/>
    <col min="14078" max="14078" width="13.5546875" customWidth="1"/>
    <col min="14079" max="14079" width="15" customWidth="1"/>
    <col min="14080" max="14080" width="20" customWidth="1"/>
    <col min="14082" max="14082" width="27.109375" customWidth="1"/>
    <col min="14083" max="14083" width="33.33203125" customWidth="1"/>
    <col min="14324" max="14325" width="4.6640625" customWidth="1"/>
    <col min="14326" max="14326" width="22.44140625" customWidth="1"/>
    <col min="14327" max="14327" width="15.33203125" customWidth="1"/>
    <col min="14328" max="14328" width="17.33203125" customWidth="1"/>
    <col min="14329" max="14330" width="17.88671875" customWidth="1"/>
    <col min="14331" max="14332" width="13.6640625" customWidth="1"/>
    <col min="14333" max="14333" width="13.109375" customWidth="1"/>
    <col min="14334" max="14334" width="13.5546875" customWidth="1"/>
    <col min="14335" max="14335" width="15" customWidth="1"/>
    <col min="14336" max="14336" width="20" customWidth="1"/>
    <col min="14338" max="14338" width="27.109375" customWidth="1"/>
    <col min="14339" max="14339" width="33.33203125" customWidth="1"/>
    <col min="14580" max="14581" width="4.6640625" customWidth="1"/>
    <col min="14582" max="14582" width="22.44140625" customWidth="1"/>
    <col min="14583" max="14583" width="15.33203125" customWidth="1"/>
    <col min="14584" max="14584" width="17.33203125" customWidth="1"/>
    <col min="14585" max="14586" width="17.88671875" customWidth="1"/>
    <col min="14587" max="14588" width="13.6640625" customWidth="1"/>
    <col min="14589" max="14589" width="13.109375" customWidth="1"/>
    <col min="14590" max="14590" width="13.5546875" customWidth="1"/>
    <col min="14591" max="14591" width="15" customWidth="1"/>
    <col min="14592" max="14592" width="20" customWidth="1"/>
    <col min="14594" max="14594" width="27.109375" customWidth="1"/>
    <col min="14595" max="14595" width="33.33203125" customWidth="1"/>
    <col min="14836" max="14837" width="4.6640625" customWidth="1"/>
    <col min="14838" max="14838" width="22.44140625" customWidth="1"/>
    <col min="14839" max="14839" width="15.33203125" customWidth="1"/>
    <col min="14840" max="14840" width="17.33203125" customWidth="1"/>
    <col min="14841" max="14842" width="17.88671875" customWidth="1"/>
    <col min="14843" max="14844" width="13.6640625" customWidth="1"/>
    <col min="14845" max="14845" width="13.109375" customWidth="1"/>
    <col min="14846" max="14846" width="13.5546875" customWidth="1"/>
    <col min="14847" max="14847" width="15" customWidth="1"/>
    <col min="14848" max="14848" width="20" customWidth="1"/>
    <col min="14850" max="14850" width="27.109375" customWidth="1"/>
    <col min="14851" max="14851" width="33.33203125" customWidth="1"/>
    <col min="15092" max="15093" width="4.6640625" customWidth="1"/>
    <col min="15094" max="15094" width="22.44140625" customWidth="1"/>
    <col min="15095" max="15095" width="15.33203125" customWidth="1"/>
    <col min="15096" max="15096" width="17.33203125" customWidth="1"/>
    <col min="15097" max="15098" width="17.88671875" customWidth="1"/>
    <col min="15099" max="15100" width="13.6640625" customWidth="1"/>
    <col min="15101" max="15101" width="13.109375" customWidth="1"/>
    <col min="15102" max="15102" width="13.5546875" customWidth="1"/>
    <col min="15103" max="15103" width="15" customWidth="1"/>
    <col min="15104" max="15104" width="20" customWidth="1"/>
    <col min="15106" max="15106" width="27.109375" customWidth="1"/>
    <col min="15107" max="15107" width="33.33203125" customWidth="1"/>
    <col min="15348" max="15349" width="4.6640625" customWidth="1"/>
    <col min="15350" max="15350" width="22.44140625" customWidth="1"/>
    <col min="15351" max="15351" width="15.33203125" customWidth="1"/>
    <col min="15352" max="15352" width="17.33203125" customWidth="1"/>
    <col min="15353" max="15354" width="17.88671875" customWidth="1"/>
    <col min="15355" max="15356" width="13.6640625" customWidth="1"/>
    <col min="15357" max="15357" width="13.109375" customWidth="1"/>
    <col min="15358" max="15358" width="13.5546875" customWidth="1"/>
    <col min="15359" max="15359" width="15" customWidth="1"/>
    <col min="15360" max="15360" width="20" customWidth="1"/>
    <col min="15362" max="15362" width="27.109375" customWidth="1"/>
    <col min="15363" max="15363" width="33.33203125" customWidth="1"/>
    <col min="15604" max="15605" width="4.6640625" customWidth="1"/>
    <col min="15606" max="15606" width="22.44140625" customWidth="1"/>
    <col min="15607" max="15607" width="15.33203125" customWidth="1"/>
    <col min="15608" max="15608" width="17.33203125" customWidth="1"/>
    <col min="15609" max="15610" width="17.88671875" customWidth="1"/>
    <col min="15611" max="15612" width="13.6640625" customWidth="1"/>
    <col min="15613" max="15613" width="13.109375" customWidth="1"/>
    <col min="15614" max="15614" width="13.5546875" customWidth="1"/>
    <col min="15615" max="15615" width="15" customWidth="1"/>
    <col min="15616" max="15616" width="20" customWidth="1"/>
    <col min="15618" max="15618" width="27.109375" customWidth="1"/>
    <col min="15619" max="15619" width="33.33203125" customWidth="1"/>
    <col min="15860" max="15861" width="4.6640625" customWidth="1"/>
    <col min="15862" max="15862" width="22.44140625" customWidth="1"/>
    <col min="15863" max="15863" width="15.33203125" customWidth="1"/>
    <col min="15864" max="15864" width="17.33203125" customWidth="1"/>
    <col min="15865" max="15866" width="17.88671875" customWidth="1"/>
    <col min="15867" max="15868" width="13.6640625" customWidth="1"/>
    <col min="15869" max="15869" width="13.109375" customWidth="1"/>
    <col min="15870" max="15870" width="13.5546875" customWidth="1"/>
    <col min="15871" max="15871" width="15" customWidth="1"/>
    <col min="15872" max="15872" width="20" customWidth="1"/>
    <col min="15874" max="15874" width="27.109375" customWidth="1"/>
    <col min="15875" max="15875" width="33.33203125" customWidth="1"/>
    <col min="16116" max="16117" width="4.6640625" customWidth="1"/>
    <col min="16118" max="16118" width="22.44140625" customWidth="1"/>
    <col min="16119" max="16119" width="15.33203125" customWidth="1"/>
    <col min="16120" max="16120" width="17.33203125" customWidth="1"/>
    <col min="16121" max="16122" width="17.88671875" customWidth="1"/>
    <col min="16123" max="16124" width="13.6640625" customWidth="1"/>
    <col min="16125" max="16125" width="13.109375" customWidth="1"/>
    <col min="16126" max="16126" width="13.5546875" customWidth="1"/>
    <col min="16127" max="16127" width="15" customWidth="1"/>
    <col min="16128" max="16128" width="20" customWidth="1"/>
    <col min="16130" max="16130" width="27.109375" customWidth="1"/>
    <col min="16131" max="16131" width="33.33203125" customWidth="1"/>
  </cols>
  <sheetData>
    <row r="1" spans="1:10" ht="15" customHeight="1">
      <c r="J1" s="103" t="s">
        <v>379</v>
      </c>
    </row>
    <row r="2" spans="1:10">
      <c r="A2" s="420" t="s">
        <v>421</v>
      </c>
      <c r="B2" s="421"/>
      <c r="C2" s="421"/>
      <c r="D2" s="421"/>
      <c r="E2" s="421"/>
      <c r="F2" s="421"/>
      <c r="G2" s="421"/>
      <c r="H2" s="421"/>
      <c r="I2" s="421"/>
      <c r="J2" s="421"/>
    </row>
    <row r="3" spans="1:10">
      <c r="A3" s="288" t="s">
        <v>408</v>
      </c>
      <c r="B3" s="379"/>
      <c r="C3" s="379"/>
      <c r="D3" s="379"/>
      <c r="E3" s="379"/>
      <c r="F3" s="379"/>
      <c r="G3" s="379"/>
      <c r="H3" s="379"/>
      <c r="I3" s="379"/>
      <c r="J3" s="379"/>
    </row>
    <row r="4" spans="1:10">
      <c r="A4" s="288" t="s">
        <v>217</v>
      </c>
      <c r="B4" s="379"/>
      <c r="C4" s="379"/>
      <c r="D4" s="379"/>
      <c r="E4" s="379"/>
      <c r="F4" s="379"/>
      <c r="G4" s="379"/>
      <c r="H4" s="379"/>
      <c r="I4" s="379"/>
      <c r="J4" s="379"/>
    </row>
    <row r="5" spans="1:10" ht="15.6">
      <c r="A5" s="74"/>
      <c r="B5" s="75"/>
      <c r="C5" s="75"/>
      <c r="D5" s="75"/>
      <c r="E5" s="75"/>
      <c r="F5" s="75"/>
      <c r="G5" s="75"/>
      <c r="H5" s="75"/>
      <c r="I5" s="75"/>
      <c r="J5" s="75"/>
    </row>
    <row r="6" spans="1:10" ht="72">
      <c r="A6" s="422" t="s">
        <v>0</v>
      </c>
      <c r="B6" s="422"/>
      <c r="C6" s="423" t="s">
        <v>352</v>
      </c>
      <c r="D6" s="423" t="s">
        <v>353</v>
      </c>
      <c r="E6" s="423" t="s">
        <v>354</v>
      </c>
      <c r="F6" s="102" t="s">
        <v>355</v>
      </c>
      <c r="G6" s="102" t="s">
        <v>356</v>
      </c>
      <c r="H6" s="102" t="s">
        <v>357</v>
      </c>
      <c r="I6" s="102" t="s">
        <v>358</v>
      </c>
      <c r="J6" s="102" t="s">
        <v>359</v>
      </c>
    </row>
    <row r="7" spans="1:10" s="76" customFormat="1" ht="19.5" customHeight="1">
      <c r="A7" s="102" t="s">
        <v>5</v>
      </c>
      <c r="B7" s="102" t="s">
        <v>6</v>
      </c>
      <c r="C7" s="423"/>
      <c r="D7" s="423"/>
      <c r="E7" s="423"/>
      <c r="F7" s="102" t="s">
        <v>360</v>
      </c>
      <c r="G7" s="102" t="s">
        <v>361</v>
      </c>
      <c r="H7" s="102" t="s">
        <v>362</v>
      </c>
      <c r="I7" s="102" t="s">
        <v>363</v>
      </c>
      <c r="J7" s="102" t="s">
        <v>364</v>
      </c>
    </row>
    <row r="8" spans="1:10" s="76" customFormat="1" ht="18" customHeight="1">
      <c r="A8" s="102">
        <v>1</v>
      </c>
      <c r="B8" s="102">
        <v>2</v>
      </c>
      <c r="C8" s="102">
        <v>3</v>
      </c>
      <c r="D8" s="102">
        <v>4</v>
      </c>
      <c r="E8" s="102">
        <v>5</v>
      </c>
      <c r="F8" s="102">
        <v>6</v>
      </c>
      <c r="G8" s="102">
        <v>7</v>
      </c>
      <c r="H8" s="102">
        <v>8</v>
      </c>
      <c r="I8" s="102">
        <v>9</v>
      </c>
      <c r="J8" s="102">
        <v>10</v>
      </c>
    </row>
    <row r="9" spans="1:10" s="80" customFormat="1" ht="53.25" customHeight="1">
      <c r="A9" s="77" t="s">
        <v>17</v>
      </c>
      <c r="B9" s="78"/>
      <c r="C9" s="78" t="s">
        <v>422</v>
      </c>
      <c r="D9" s="79" t="s">
        <v>365</v>
      </c>
      <c r="E9" s="79" t="s">
        <v>366</v>
      </c>
      <c r="F9" s="198">
        <v>0.80406621106156595</v>
      </c>
      <c r="G9" s="199">
        <v>0.86447370767156584</v>
      </c>
      <c r="H9" s="199">
        <v>0.9</v>
      </c>
      <c r="I9" s="199">
        <v>0.96761476381058509</v>
      </c>
      <c r="J9" s="198">
        <v>0.93012222804010358</v>
      </c>
    </row>
    <row r="10" spans="1:10" s="80" customFormat="1" ht="51" customHeight="1">
      <c r="A10" s="81" t="s">
        <v>17</v>
      </c>
      <c r="B10" s="102">
        <v>1</v>
      </c>
      <c r="C10" s="82" t="s">
        <v>161</v>
      </c>
      <c r="D10" s="83" t="s">
        <v>365</v>
      </c>
      <c r="E10" s="101" t="s">
        <v>162</v>
      </c>
      <c r="F10" s="197">
        <v>0.75523048488801914</v>
      </c>
      <c r="G10" s="193">
        <v>0.96120243531202432</v>
      </c>
      <c r="H10" s="193">
        <v>0.7857142857142857</v>
      </c>
      <c r="I10" s="194">
        <v>1</v>
      </c>
      <c r="J10" s="197">
        <v>0.7857142857142857</v>
      </c>
    </row>
    <row r="11" spans="1:10" s="4" customFormat="1" ht="24.6">
      <c r="A11" s="81" t="s">
        <v>17</v>
      </c>
      <c r="B11" s="102">
        <v>2</v>
      </c>
      <c r="C11" s="84" t="s">
        <v>23</v>
      </c>
      <c r="D11" s="83" t="s">
        <v>365</v>
      </c>
      <c r="E11" s="83" t="s">
        <v>366</v>
      </c>
      <c r="F11" s="197">
        <v>1.0203904973302973</v>
      </c>
      <c r="G11" s="160">
        <v>0.97642115092797943</v>
      </c>
      <c r="H11" s="160">
        <v>1</v>
      </c>
      <c r="I11" s="160">
        <v>0.95690929451287787</v>
      </c>
      <c r="J11" s="197">
        <v>1.045031128586809</v>
      </c>
    </row>
    <row r="12" spans="1:10" s="4" customFormat="1" ht="36">
      <c r="A12" s="81" t="s">
        <v>17</v>
      </c>
      <c r="B12" s="102">
        <v>3</v>
      </c>
      <c r="C12" s="102" t="s">
        <v>37</v>
      </c>
      <c r="D12" s="83" t="s">
        <v>365</v>
      </c>
      <c r="E12" s="83" t="s">
        <v>366</v>
      </c>
      <c r="F12" s="197">
        <v>0.81010180419809441</v>
      </c>
      <c r="G12" s="160">
        <v>0.75031407993561616</v>
      </c>
      <c r="H12" s="160">
        <v>0.81818181818181823</v>
      </c>
      <c r="I12" s="93">
        <v>0.7577977668335435</v>
      </c>
      <c r="J12" s="197">
        <v>1.0796835963248999</v>
      </c>
    </row>
    <row r="13" spans="1:10" s="4" customFormat="1" ht="24">
      <c r="A13" s="81" t="s">
        <v>17</v>
      </c>
      <c r="B13" s="102">
        <v>4</v>
      </c>
      <c r="C13" s="102" t="s">
        <v>40</v>
      </c>
      <c r="D13" s="83" t="s">
        <v>365</v>
      </c>
      <c r="E13" s="83" t="s">
        <v>366</v>
      </c>
      <c r="F13" s="197">
        <v>1.1198998507910667</v>
      </c>
      <c r="G13" s="160">
        <v>1</v>
      </c>
      <c r="H13" s="160">
        <v>1</v>
      </c>
      <c r="I13" s="160">
        <v>0.89293698833304369</v>
      </c>
      <c r="J13" s="197">
        <v>1.1198998507910667</v>
      </c>
    </row>
    <row r="14" spans="1:10" s="4" customFormat="1" ht="60">
      <c r="A14" s="81" t="s">
        <v>17</v>
      </c>
      <c r="B14" s="102">
        <v>5</v>
      </c>
      <c r="C14" s="102" t="s">
        <v>47</v>
      </c>
      <c r="D14" s="83" t="s">
        <v>365</v>
      </c>
      <c r="E14" s="83" t="s">
        <v>366</v>
      </c>
      <c r="F14" s="197">
        <v>0.87045949748839624</v>
      </c>
      <c r="G14" s="160">
        <v>0.99643649028077752</v>
      </c>
      <c r="H14" s="160">
        <v>0.8666666666666667</v>
      </c>
      <c r="I14" s="160">
        <v>0.99209474314246993</v>
      </c>
      <c r="J14" s="197">
        <v>0.8735724815167264</v>
      </c>
    </row>
    <row r="15" spans="1:10" s="4" customFormat="1" ht="36">
      <c r="A15" s="81" t="s">
        <v>17</v>
      </c>
      <c r="B15" s="102">
        <v>6</v>
      </c>
      <c r="C15" s="102" t="s">
        <v>51</v>
      </c>
      <c r="D15" s="83" t="s">
        <v>365</v>
      </c>
      <c r="E15" s="83" t="s">
        <v>366</v>
      </c>
      <c r="F15" s="197">
        <v>1.0014328209441044</v>
      </c>
      <c r="G15" s="160">
        <v>1</v>
      </c>
      <c r="H15" s="160">
        <v>1</v>
      </c>
      <c r="I15" s="160">
        <v>0.99856922909441537</v>
      </c>
      <c r="J15" s="197">
        <v>1.0014328209441044</v>
      </c>
    </row>
    <row r="16" spans="1:10" s="4" customFormat="1" ht="18">
      <c r="A16" s="418"/>
      <c r="B16" s="418"/>
      <c r="C16" s="418"/>
      <c r="D16" s="418"/>
      <c r="E16" s="418"/>
      <c r="F16" s="418"/>
      <c r="G16" s="418"/>
      <c r="H16" s="418"/>
      <c r="I16" s="418"/>
      <c r="J16" s="418"/>
    </row>
    <row r="17" spans="1:10" s="4" customFormat="1"/>
    <row r="18" spans="1:10" s="4" customFormat="1" ht="18">
      <c r="A18" s="419"/>
      <c r="B18" s="419"/>
      <c r="C18" s="419"/>
      <c r="D18" s="419"/>
      <c r="E18" s="419"/>
      <c r="F18" s="419"/>
      <c r="G18" s="419"/>
      <c r="H18" s="419"/>
      <c r="I18" s="419"/>
      <c r="J18" s="419"/>
    </row>
  </sheetData>
  <mergeCells count="9">
    <mergeCell ref="A16:J16"/>
    <mergeCell ref="A18:J18"/>
    <mergeCell ref="A2:J2"/>
    <mergeCell ref="A3:J3"/>
    <mergeCell ref="A4:J4"/>
    <mergeCell ref="A6:B6"/>
    <mergeCell ref="C6:C7"/>
    <mergeCell ref="D6:D7"/>
    <mergeCell ref="E6:E7"/>
  </mergeCells>
  <pageMargins left="0.11811023622047245" right="0.11811023622047245" top="0.74803149606299213" bottom="0.74803149606299213" header="0.31496062992125984" footer="0.31496062992125984"/>
  <pageSetup paperSize="9" scale="84" orientation="landscape" r:id="rId1"/>
  <rowBreaks count="1" manualBreakCount="1">
    <brk id="1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8</vt:i4>
      </vt:variant>
    </vt:vector>
  </HeadingPairs>
  <TitlesOfParts>
    <vt:vector size="16" baseType="lpstr">
      <vt:lpstr>титул</vt:lpstr>
      <vt:lpstr>ф 1</vt:lpstr>
      <vt:lpstr>ф2</vt:lpstr>
      <vt:lpstr>ф 4</vt:lpstr>
      <vt:lpstr>ф3</vt:lpstr>
      <vt:lpstr>ф5</vt:lpstr>
      <vt:lpstr>ф6</vt:lpstr>
      <vt:lpstr>ф7</vt:lpstr>
      <vt:lpstr>'ф 1'!Заголовки_для_печати</vt:lpstr>
      <vt:lpstr>'ф 1'!Область_печати</vt:lpstr>
      <vt:lpstr>'ф 4'!Область_печати</vt:lpstr>
      <vt:lpstr>ф2!Область_печати</vt:lpstr>
      <vt:lpstr>ф3!Область_печати</vt:lpstr>
      <vt:lpstr>ф5!Область_печати</vt:lpstr>
      <vt:lpstr>ф6!Область_печати</vt:lpstr>
      <vt:lpstr>ф7!Область_печати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2017-02-21T05:33:05Z</cp:lastPrinted>
  <dcterms:created xsi:type="dcterms:W3CDTF">2006-09-16T00:00:00Z</dcterms:created>
  <dcterms:modified xsi:type="dcterms:W3CDTF">2024-03-27T13:25:22Z</dcterms:modified>
</cp:coreProperties>
</file>